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asap\OneDrive\Desktop\"/>
    </mc:Choice>
  </mc:AlternateContent>
  <bookViews>
    <workbookView xWindow="0" yWindow="0" windowWidth="0" windowHeight="0"/>
  </bookViews>
  <sheets>
    <sheet name="Rekapitulácia stavby" sheetId="1" r:id="rId1"/>
    <sheet name="01 - Architektúra" sheetId="2" r:id="rId2"/>
    <sheet name="02 - Zdravotechnika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'01 - Architektúra'!$C$130:$K$194</definedName>
    <definedName name="_xlnm.Print_Area" localSheetId="1">'01 - Architektúra'!$C$4:$J$76,'01 - Architektúra'!$C$118:$J$194</definedName>
    <definedName name="_xlnm.Print_Titles" localSheetId="1">'01 - Architektúra'!$130:$130</definedName>
    <definedName name="_xlnm._FilterDatabase" localSheetId="2" hidden="1">'02 - Zdravotechnika'!$C$120:$K$159</definedName>
    <definedName name="_xlnm.Print_Area" localSheetId="2">'02 - Zdravotechnika'!$C$4:$J$76,'02 - Zdravotechnika'!$C$108:$J$159</definedName>
    <definedName name="_xlnm.Print_Titles" localSheetId="2">'02 - Zdravotechnika'!$120:$120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111"/>
  <c i="2" r="J37"/>
  <c r="J36"/>
  <c i="1" r="AY95"/>
  <c i="2" r="J35"/>
  <c i="1" r="AX95"/>
  <c i="2" r="BI194"/>
  <c r="BH194"/>
  <c r="BG194"/>
  <c r="BE194"/>
  <c r="T194"/>
  <c r="T193"/>
  <c r="T192"/>
  <c r="R194"/>
  <c r="R193"/>
  <c r="R192"/>
  <c r="P194"/>
  <c r="P193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J127"/>
  <c r="F127"/>
  <c r="F125"/>
  <c r="E123"/>
  <c r="J91"/>
  <c r="F91"/>
  <c r="F89"/>
  <c r="E87"/>
  <c r="J24"/>
  <c r="E24"/>
  <c r="J92"/>
  <c r="J23"/>
  <c r="J18"/>
  <c r="E18"/>
  <c r="F128"/>
  <c r="J17"/>
  <c r="J12"/>
  <c r="J125"/>
  <c r="E7"/>
  <c r="E85"/>
  <c i="1" r="L90"/>
  <c r="AM90"/>
  <c r="AM89"/>
  <c r="L89"/>
  <c r="AM87"/>
  <c r="L87"/>
  <c r="L85"/>
  <c r="L84"/>
  <c i="2" r="BK191"/>
  <c r="BK183"/>
  <c r="BK175"/>
  <c r="BK172"/>
  <c r="J169"/>
  <c r="BK139"/>
  <c r="J184"/>
  <c i="3" r="J154"/>
  <c r="J145"/>
  <c r="J149"/>
  <c r="J132"/>
  <c r="J150"/>
  <c r="J128"/>
  <c r="BK126"/>
  <c r="J131"/>
  <c r="BK141"/>
  <c i="2" r="BK178"/>
  <c r="J146"/>
  <c r="F36"/>
  <c i="3" r="J123"/>
  <c r="J137"/>
  <c r="BK135"/>
  <c r="BK123"/>
  <c r="J146"/>
  <c i="2" r="J191"/>
  <c r="J183"/>
  <c r="BK180"/>
  <c r="BK174"/>
  <c r="BK147"/>
  <c r="BK138"/>
  <c r="J135"/>
  <c r="J194"/>
  <c r="J142"/>
  <c r="BK167"/>
  <c r="J165"/>
  <c r="BK161"/>
  <c r="BK158"/>
  <c r="J156"/>
  <c r="BK151"/>
  <c r="J144"/>
  <c r="J134"/>
  <c i="3" r="J156"/>
  <c r="BK146"/>
  <c r="BK139"/>
  <c r="BK125"/>
  <c r="BK151"/>
  <c r="BK133"/>
  <c r="J155"/>
  <c r="J159"/>
  <c r="BK128"/>
  <c r="BK134"/>
  <c r="J124"/>
  <c i="2" r="J188"/>
  <c r="J182"/>
  <c r="J174"/>
  <c r="BK171"/>
  <c r="BK144"/>
  <c r="J33"/>
  <c i="3" r="BK148"/>
  <c r="J144"/>
  <c r="J158"/>
  <c r="BK156"/>
  <c r="J141"/>
  <c r="J133"/>
  <c r="J157"/>
  <c r="BK145"/>
  <c r="J151"/>
  <c i="2" r="J181"/>
  <c r="J172"/>
  <c r="BK148"/>
  <c r="BK194"/>
  <c r="BK149"/>
  <c r="BK135"/>
  <c r="J168"/>
  <c r="BK164"/>
  <c r="BK160"/>
  <c r="BK157"/>
  <c r="J151"/>
  <c r="BK143"/>
  <c r="F37"/>
  <c r="BK187"/>
  <c r="J180"/>
  <c r="J171"/>
  <c r="J137"/>
  <c r="J147"/>
  <c r="BK169"/>
  <c r="J161"/>
  <c r="J158"/>
  <c r="J148"/>
  <c r="J138"/>
  <c i="3" r="BK154"/>
  <c r="J134"/>
  <c r="J153"/>
  <c r="J140"/>
  <c r="BK153"/>
  <c r="BK158"/>
  <c i="2" r="J190"/>
  <c r="BK182"/>
  <c r="J177"/>
  <c r="BK173"/>
  <c r="BK170"/>
  <c r="J143"/>
  <c r="J186"/>
  <c r="J150"/>
  <c r="BK146"/>
  <c r="J170"/>
  <c r="BK165"/>
  <c r="BK162"/>
  <c r="BK159"/>
  <c r="BK156"/>
  <c r="BK145"/>
  <c r="J139"/>
  <c r="F33"/>
  <c i="3" r="J126"/>
  <c r="BK155"/>
  <c r="J152"/>
  <c r="BK152"/>
  <c r="J143"/>
  <c r="J135"/>
  <c r="BK143"/>
  <c r="BK129"/>
  <c i="2" r="BK188"/>
  <c r="BK186"/>
  <c r="J178"/>
  <c r="J173"/>
  <c r="BK168"/>
  <c r="J140"/>
  <c i="3" r="BK142"/>
  <c r="BK140"/>
  <c r="J148"/>
  <c r="BK131"/>
  <c r="J142"/>
  <c r="J125"/>
  <c r="BK150"/>
  <c r="BK149"/>
  <c r="BK144"/>
  <c i="2" r="BK190"/>
  <c r="BK181"/>
  <c r="BK177"/>
  <c r="J149"/>
  <c i="1" r="AS94"/>
  <c i="2" r="J167"/>
  <c r="J162"/>
  <c r="J160"/>
  <c r="J157"/>
  <c r="BK153"/>
  <c r="BK150"/>
  <c r="BK142"/>
  <c r="BK137"/>
  <c i="3" r="BK124"/>
  <c r="J129"/>
  <c r="BK137"/>
  <c i="2" r="J187"/>
  <c r="J175"/>
  <c r="J145"/>
  <c r="BK134"/>
  <c r="BK184"/>
  <c r="J164"/>
  <c r="J159"/>
  <c r="J153"/>
  <c r="BK140"/>
  <c i="3" r="BK157"/>
  <c r="BK132"/>
  <c r="J139"/>
  <c r="BK136"/>
  <c r="BK159"/>
  <c r="J136"/>
  <c i="2" r="F35"/>
  <c l="1" r="P136"/>
  <c r="R166"/>
  <c r="P133"/>
  <c r="BK155"/>
  <c r="J155"/>
  <c r="J103"/>
  <c r="T166"/>
  <c r="BK189"/>
  <c r="J189"/>
  <c r="J109"/>
  <c r="BK136"/>
  <c r="J136"/>
  <c r="J99"/>
  <c r="R136"/>
  <c r="R141"/>
  <c r="R155"/>
  <c r="R163"/>
  <c i="3" r="BK130"/>
  <c r="J130"/>
  <c r="J99"/>
  <c i="2" r="BK133"/>
  <c r="J133"/>
  <c r="J98"/>
  <c r="T133"/>
  <c r="T136"/>
  <c r="P141"/>
  <c r="P155"/>
  <c r="BK163"/>
  <c r="J163"/>
  <c r="J104"/>
  <c r="P163"/>
  <c r="T163"/>
  <c r="P166"/>
  <c r="P176"/>
  <c r="R176"/>
  <c r="T176"/>
  <c r="P179"/>
  <c r="R179"/>
  <c r="BK185"/>
  <c r="J185"/>
  <c r="J108"/>
  <c r="P185"/>
  <c r="T185"/>
  <c r="P189"/>
  <c r="T189"/>
  <c i="3" r="BK122"/>
  <c r="J122"/>
  <c r="J97"/>
  <c r="T122"/>
  <c r="P127"/>
  <c r="R127"/>
  <c r="R130"/>
  <c r="BK138"/>
  <c r="J138"/>
  <c r="J100"/>
  <c r="T138"/>
  <c r="BK147"/>
  <c r="J147"/>
  <c r="J101"/>
  <c r="T147"/>
  <c i="2" r="BK141"/>
  <c r="J141"/>
  <c r="J100"/>
  <c r="T155"/>
  <c r="BK166"/>
  <c r="J166"/>
  <c r="J105"/>
  <c r="BK176"/>
  <c r="J176"/>
  <c r="J106"/>
  <c r="BK179"/>
  <c r="J179"/>
  <c r="J107"/>
  <c r="T179"/>
  <c r="R185"/>
  <c r="R189"/>
  <c i="3" r="R122"/>
  <c r="P130"/>
  <c r="P138"/>
  <c r="R147"/>
  <c i="2" r="R133"/>
  <c r="R132"/>
  <c r="T141"/>
  <c r="T132"/>
  <c i="3" r="P122"/>
  <c r="BK127"/>
  <c r="J127"/>
  <c r="J98"/>
  <c r="T127"/>
  <c r="T130"/>
  <c r="R138"/>
  <c r="P147"/>
  <c i="2" r="BK152"/>
  <c r="J152"/>
  <c r="J101"/>
  <c r="BK193"/>
  <c r="J193"/>
  <c r="J111"/>
  <c i="3" r="J92"/>
  <c r="BF123"/>
  <c r="BF126"/>
  <c r="BF141"/>
  <c r="BF142"/>
  <c r="BF152"/>
  <c r="E85"/>
  <c r="BF155"/>
  <c r="BF137"/>
  <c r="BF144"/>
  <c r="BF151"/>
  <c r="BF154"/>
  <c r="BF157"/>
  <c r="J89"/>
  <c r="BF129"/>
  <c r="BF132"/>
  <c r="BF153"/>
  <c r="BF158"/>
  <c r="BF159"/>
  <c r="BF148"/>
  <c r="BF149"/>
  <c i="2" r="BK154"/>
  <c r="J154"/>
  <c r="J102"/>
  <c i="3" r="F92"/>
  <c r="BF135"/>
  <c r="BF145"/>
  <c r="BF125"/>
  <c r="BF128"/>
  <c r="BF131"/>
  <c r="BF133"/>
  <c r="BF134"/>
  <c r="BF124"/>
  <c r="BF139"/>
  <c r="BF140"/>
  <c r="BF143"/>
  <c r="BF146"/>
  <c r="BF156"/>
  <c r="BF150"/>
  <c r="BF136"/>
  <c i="1" r="BC95"/>
  <c r="AZ95"/>
  <c i="2" r="BF135"/>
  <c r="BF137"/>
  <c r="BF140"/>
  <c r="BF142"/>
  <c r="BF144"/>
  <c r="BF145"/>
  <c r="BF146"/>
  <c r="BF148"/>
  <c r="BF150"/>
  <c r="BF151"/>
  <c r="BF153"/>
  <c r="BF156"/>
  <c r="BF157"/>
  <c r="BF158"/>
  <c r="BF159"/>
  <c r="BF160"/>
  <c r="BF161"/>
  <c r="BF162"/>
  <c r="BF164"/>
  <c r="BF165"/>
  <c r="BF167"/>
  <c r="BF168"/>
  <c r="BF170"/>
  <c r="J89"/>
  <c r="E121"/>
  <c r="J128"/>
  <c r="BF138"/>
  <c r="BF139"/>
  <c r="BF143"/>
  <c i="1" r="AV95"/>
  <c i="2" r="BF184"/>
  <c r="BF194"/>
  <c i="1" r="BB95"/>
  <c i="2" r="F92"/>
  <c r="BF134"/>
  <c r="BF147"/>
  <c r="BF149"/>
  <c r="BF169"/>
  <c r="BF171"/>
  <c r="BF172"/>
  <c r="BF173"/>
  <c r="BF174"/>
  <c r="BF175"/>
  <c r="BF177"/>
  <c r="BF178"/>
  <c r="BF180"/>
  <c r="BF181"/>
  <c r="BF182"/>
  <c r="BF183"/>
  <c r="BF186"/>
  <c r="BF187"/>
  <c r="BF188"/>
  <c r="BF190"/>
  <c r="BF191"/>
  <c i="1" r="BD95"/>
  <c i="3" r="F36"/>
  <c i="1" r="BC96"/>
  <c r="BC94"/>
  <c r="W32"/>
  <c i="3" r="J33"/>
  <c i="1" r="AV96"/>
  <c i="3" r="F35"/>
  <c i="1" r="BB96"/>
  <c r="BB94"/>
  <c r="W31"/>
  <c i="3" r="F33"/>
  <c i="1" r="AZ96"/>
  <c r="AZ94"/>
  <c r="W29"/>
  <c i="3" r="F37"/>
  <c i="1" r="BD96"/>
  <c r="BD94"/>
  <c r="W33"/>
  <c i="3" l="1" r="R121"/>
  <c r="P121"/>
  <c i="1" r="AU96"/>
  <c i="2" r="T154"/>
  <c r="T131"/>
  <c r="P154"/>
  <c i="3" r="T121"/>
  <c i="2" r="R154"/>
  <c r="R131"/>
  <c r="P132"/>
  <c r="P131"/>
  <c i="1" r="AU95"/>
  <c i="2" r="BK192"/>
  <c r="J192"/>
  <c r="J110"/>
  <c r="BK132"/>
  <c r="J132"/>
  <c r="J97"/>
  <c i="3" r="BK121"/>
  <c r="J121"/>
  <c r="J96"/>
  <c i="2" r="BK131"/>
  <c r="J131"/>
  <c r="J96"/>
  <c r="F34"/>
  <c i="1" r="BA95"/>
  <c i="3" r="F34"/>
  <c i="1" r="BA96"/>
  <c i="2" r="J34"/>
  <c i="1" r="AW95"/>
  <c r="AT95"/>
  <c r="AY94"/>
  <c i="3" r="J34"/>
  <c i="1" r="AW96"/>
  <c r="AT96"/>
  <c r="AX94"/>
  <c r="AV94"/>
  <c r="AK29"/>
  <c l="1" r="AU94"/>
  <c i="2" r="J30"/>
  <c i="1" r="AG95"/>
  <c i="3" r="J30"/>
  <c i="1" r="AG96"/>
  <c r="BA94"/>
  <c r="W30"/>
  <c i="3" l="1" r="J39"/>
  <c i="2" r="J39"/>
  <c i="1" r="AN95"/>
  <c r="AN96"/>
  <c r="AG94"/>
  <c r="AK26"/>
  <c r="AW94"/>
  <c r="AK30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<sst xmlns="http://schemas.openxmlformats.org/spreadsheetml/2006/main">
  <si>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</si>
  <si>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</si>
  <si>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</si>
  <si>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</si>
  <si>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</si>
  <si>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{fe246cae-664f-4686-b3a5-877fbbfc5c6d}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</si>
  <si>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</si>
  <si>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</si>
  <si>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</si>
  <si>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</si>
  <si>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</si>
  <si>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</si>
  <si>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</si>
  <si>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03-06-2026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</si>
  <si>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</si>
  <si>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</si>
  <si>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Modernizácia a debarierizácia telocvične ZŠ Alexandra Dubčeka</t>
  </si>
  <si>
    <t>JKSO:</t>
  </si>
  <si>
    <t>ČS:</t>
  </si>
  <si>
    <t>Miesto:</t>
  </si>
  <si>
    <t>Bratislava - Karlova Ves</t>
  </si>
  <si>
    <t>Dátum:</t>
  </si>
  <si>
    <t>11. 3. 2026</t>
  </si>
  <si>
    <t>Objednávateľ:</t>
  </si>
  <si>
    <t>IČO:</t>
  </si>
  <si>
    <t>MBK Karlovka, Bratislava</t>
  </si>
  <si>
    <t>IČ DPH:</t>
  </si>
  <si>
    <t>Zhotoviteľ:</t>
  </si>
  <si>
    <t>Vyplň údaj</t>
  </si>
  <si>
    <t>Projektant:</t>
  </si>
  <si>
    <t>Ing. Gábor Csiba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</si>
  <si>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</si>
  <si>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</si>
  <si>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</si>
  <si>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</si>
  <si>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</si>
  <si>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</si>
  <si>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</si>
  <si>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</si>
  <si>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</si>
  <si>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</si>
  <si>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</si>
  <si>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</si>
  <si>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</si>
  <si>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</si>
  <si>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</si>
  <si>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</si>
  <si>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</si>
  <si>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</si>
  <si>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</si>
  <si>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</si>
  <si>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</si>
  <si>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</si>
  <si>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</si>
  <si>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</si>
  <si>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</si>
  <si>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</si>
  <si>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</si>
  <si>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</si>
  <si>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</si>
  <si>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</si>
  <si>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</si>
  <si>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</si>
  <si>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</si>
  <si>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</si>
  <si>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</si>
  <si>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</si>
  <si>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</si>
  <si>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</si>
  <si>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</si>
  <si>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</si>
  <si>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</si>
  <si>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</si>
  <si>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</si>
  <si>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</si>
  <si>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</si>
  <si>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</si>
  <si>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</si>
  <si>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</si>
  <si>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</si>
  <si>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</si>
  <si>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</t>
  </si>
  <si>
    <t>STA</t>
  </si>
  <si>
    <t>1</t>
  </si>
  <si>
    <t>{3de05dde-58fc-4763-a366-b8ab19305fa4}</t>
  </si>
  <si>
    <t>02</t>
  </si>
  <si>
    <t>Zdravotechnika</t>
  </si>
  <si>
    <t>{af850c4b-62f4-4e4d-be53-f01847cc5f61}</t>
  </si>
  <si>
    <t>KRYCÍ LIST ROZPOČTU</t>
  </si>
  <si>
    <t>Objekt: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</si>
  <si>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</si>
  <si>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</si>
  <si>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</si>
  <si>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</si>
  <si>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</si>
  <si>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</si>
  <si>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</si>
  <si>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</si>
  <si>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</si>
  <si>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</si>
  <si>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   </t>
  </si>
  <si>
    <t>PSV - Práce a dodávky PSV</t>
  </si>
  <si>
    <t xml:space="preserve">    D1 - Rekonštrukcia podlahy</t>
  </si>
  <si>
    <t xml:space="preserve">    D2 - Rekonštrukcia obkladu stien</t>
  </si>
  <si>
    <t xml:space="preserve">    D3 - Športové vybavenie</t>
  </si>
  <si>
    <t xml:space="preserve">    D4 - Ostatné</t>
  </si>
  <si>
    <t xml:space="preserve">    766 - Konštrukcie stolárske   </t>
  </si>
  <si>
    <t xml:space="preserve">    781 - Dokončovacie práce a obklady   </t>
  </si>
  <si>
    <t xml:space="preserve">    784 - Maľby   </t>
  </si>
  <si>
    <t>M - Práce a dodávky M</t>
  </si>
  <si>
    <t xml:space="preserve">    33-M - Montáž plošina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</si>
  <si>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</si>
  <si>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</si>
  <si>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</si>
  <si>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</si>
  <si>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</si>
  <si>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</si>
  <si>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</si>
  <si>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</si>
  <si>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</si>
  <si>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</si>
  <si>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</si>
  <si>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</si>
  <si>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</si>
  <si>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ROZPOCET</t>
  </si>
  <si>
    <t>3</t>
  </si>
  <si>
    <t>Zvislé a kompletné konštrukcie</t>
  </si>
  <si>
    <t>K</t>
  </si>
  <si>
    <t>317161142.S</t>
  </si>
  <si>
    <t>Pórobetónový preklad nenosný šírky 150 mm, výšky 250 mm, dĺžky 1250 mm</t>
  </si>
  <si>
    <t>ks</t>
  </si>
  <si>
    <t>4</t>
  </si>
  <si>
    <t>2</t>
  </si>
  <si>
    <t>689922934</t>
  </si>
  <si>
    <t>342272041.S</t>
  </si>
  <si>
    <t>Priečky z pórobetónových tvárnic hladkých s objemovou hmotnosťou do 600 kg/m3 hrúbky 125 mm</t>
  </si>
  <si>
    <t>m2</t>
  </si>
  <si>
    <t>1118502577</t>
  </si>
  <si>
    <t>6</t>
  </si>
  <si>
    <t>Úpravy povrchov, podlahy, osadenie</t>
  </si>
  <si>
    <t>612409991.S</t>
  </si>
  <si>
    <t>Začistenie omietok (s dodaním hmoty) okolo okien, dverí, podláh, obkladov atď.</t>
  </si>
  <si>
    <t>m</t>
  </si>
  <si>
    <t>-445155678</t>
  </si>
  <si>
    <t>612460124.S</t>
  </si>
  <si>
    <t>Príprava vnútorného podkladu stien penetráciou pod omietky a nátery</t>
  </si>
  <si>
    <t>1605147763</t>
  </si>
  <si>
    <t>5</t>
  </si>
  <si>
    <t>612460151.S</t>
  </si>
  <si>
    <t>Príprava vnútorného podkladu stien cementovým prednástrekom, hr. 3 mm</t>
  </si>
  <si>
    <t>-503404381</t>
  </si>
  <si>
    <t>612460273.S</t>
  </si>
  <si>
    <t>Vnútorná omietka stien, hr. 15 mm</t>
  </si>
  <si>
    <t>-869524311</t>
  </si>
  <si>
    <t>9</t>
  </si>
  <si>
    <t>Ostatné konštrukcie a práce-búranie</t>
  </si>
  <si>
    <t>7</t>
  </si>
  <si>
    <t>941955001.S</t>
  </si>
  <si>
    <t>Lešenie ľahké pracovné pomocné, s výškou lešeňovej podlahy do 1,20 m</t>
  </si>
  <si>
    <t>-1478797149</t>
  </si>
  <si>
    <t>8</t>
  </si>
  <si>
    <t>952901111.S</t>
  </si>
  <si>
    <t>Vyčistenie budov pri výške podlaží do 4 m</t>
  </si>
  <si>
    <t>958261683</t>
  </si>
  <si>
    <t>962031132.S</t>
  </si>
  <si>
    <t xml:space="preserve">Búranie priečok alebo vybúranie otvorov plochy nad 4 m2 z tehál pálených, plných alebo dutých hr. do 150 mm,  -0,19600t</t>
  </si>
  <si>
    <t>1530295342</t>
  </si>
  <si>
    <t>10</t>
  </si>
  <si>
    <t>968061125.S</t>
  </si>
  <si>
    <t>Vyvesenie dreveného dverného krídla do suti plochy do 2 m2, -0,02400t</t>
  </si>
  <si>
    <t>-1310737096</t>
  </si>
  <si>
    <t>11</t>
  </si>
  <si>
    <t>968072455.S</t>
  </si>
  <si>
    <t xml:space="preserve">Vybúranie kovových dverových zárubní plochy do 2 m2,  -0,07600t</t>
  </si>
  <si>
    <t>-1582910536</t>
  </si>
  <si>
    <t>12</t>
  </si>
  <si>
    <t>971038531.S</t>
  </si>
  <si>
    <t xml:space="preserve">Vybúranie otvorov v murive z tvárnic veľ. plochy do 1 m2 hr. do 150 mm,  -0,16500t</t>
  </si>
  <si>
    <t>-1367280954</t>
  </si>
  <si>
    <t>13</t>
  </si>
  <si>
    <t>979011111.S</t>
  </si>
  <si>
    <t>Zvislá doprava sutiny a vybúraných hmôt za prvé podlažie nad alebo pod základným podlažím</t>
  </si>
  <si>
    <t>t</t>
  </si>
  <si>
    <t>-328220443</t>
  </si>
  <si>
    <t>14</t>
  </si>
  <si>
    <t>979081111.S</t>
  </si>
  <si>
    <t>Odvoz sutiny a vybúraných hmôt na skládku do 1 km</t>
  </si>
  <si>
    <t>1689241883</t>
  </si>
  <si>
    <t>15</t>
  </si>
  <si>
    <t>979081121.S</t>
  </si>
  <si>
    <t>Odvoz sutiny a vybúraných hmôt na skládku za každý ďalší 1 km - 19 km</t>
  </si>
  <si>
    <t>295109883</t>
  </si>
  <si>
    <t>16</t>
  </si>
  <si>
    <t>979089012.S</t>
  </si>
  <si>
    <t>Poplatok za skládku - betón, tehly, dlaždice (17 01) ostatné</t>
  </si>
  <si>
    <t>1480538094</t>
  </si>
  <si>
    <t>99</t>
  </si>
  <si>
    <t xml:space="preserve">Presun hmôt HSV   </t>
  </si>
  <si>
    <t>17</t>
  </si>
  <si>
    <t>999281111.S</t>
  </si>
  <si>
    <t>Presun hmôt pre opravy a údržbu objektov vrátane vonkajších plášťov výšky do 25 m</t>
  </si>
  <si>
    <t>1308698219</t>
  </si>
  <si>
    <t>PSV</t>
  </si>
  <si>
    <t>Práce a dodávky PSV</t>
  </si>
  <si>
    <t>D1</t>
  </si>
  <si>
    <t>Rekonštrukcia podlahy</t>
  </si>
  <si>
    <t>18</t>
  </si>
  <si>
    <t>Pol1</t>
  </si>
  <si>
    <t>Odstránenie súčasnej podlahy vrátane odvozu a likvidácie odpadu</t>
  </si>
  <si>
    <t>19</t>
  </si>
  <si>
    <t>Pol2</t>
  </si>
  <si>
    <t>D+M Fólia 200 my</t>
  </si>
  <si>
    <t>20</t>
  </si>
  <si>
    <t>Pol3</t>
  </si>
  <si>
    <t>Laserové vyrovnanie podlahy do výšky 70 mm, vrátane materiálu</t>
  </si>
  <si>
    <t>21</t>
  </si>
  <si>
    <t>Pol4</t>
  </si>
  <si>
    <t>Montáž drevenej podlahy na odpruženom rošte</t>
  </si>
  <si>
    <t>22</t>
  </si>
  <si>
    <t>Pol5</t>
  </si>
  <si>
    <t>Podlaha Boen Doubleflex Stadium, dub</t>
  </si>
  <si>
    <t>Pol6</t>
  </si>
  <si>
    <t>Čiarovanie hracej plochy (basketbal, volejbal)</t>
  </si>
  <si>
    <t>24</t>
  </si>
  <si>
    <t>Pol8</t>
  </si>
  <si>
    <t>Doprava a manipulácia</t>
  </si>
  <si>
    <t>kpt</t>
  </si>
  <si>
    <t>D2</t>
  </si>
  <si>
    <t>Rekonštrukcia obkladu stien</t>
  </si>
  <si>
    <t>25</t>
  </si>
  <si>
    <t>Pol9</t>
  </si>
  <si>
    <t>Demontáž dreveného obkladu stien</t>
  </si>
  <si>
    <t>26</t>
  </si>
  <si>
    <t>Pol10</t>
  </si>
  <si>
    <t>Montáž dreveného obkladu stien</t>
  </si>
  <si>
    <t>D3</t>
  </si>
  <si>
    <t>Športové vybavenie</t>
  </si>
  <si>
    <t>27</t>
  </si>
  <si>
    <t>Pol11</t>
  </si>
  <si>
    <t>Demontáž a spätná montáž rebrín</t>
  </si>
  <si>
    <t>28</t>
  </si>
  <si>
    <t>Pol12</t>
  </si>
  <si>
    <t>Dodanie a montáž rámu montážneho púzdra s vekom</t>
  </si>
  <si>
    <t>29</t>
  </si>
  <si>
    <t>Pol16</t>
  </si>
  <si>
    <t>Basketbalová konštrukcia skladaná na bok steny, vyloženie 120 cm, kotvenie na betónový stĺp</t>
  </si>
  <si>
    <t>-1436695430</t>
  </si>
  <si>
    <t>30</t>
  </si>
  <si>
    <t>Pol17</t>
  </si>
  <si>
    <t>Mechanizmus na reguláciu výšky obruče na dosku 90x120cm</t>
  </si>
  <si>
    <t>-530133123</t>
  </si>
  <si>
    <t>31</t>
  </si>
  <si>
    <t>Pol18</t>
  </si>
  <si>
    <t>Basketbalová doska sklo akrylová 90x120cm, hrúbka dosky 10mm</t>
  </si>
  <si>
    <t>604512932</t>
  </si>
  <si>
    <t>32</t>
  </si>
  <si>
    <t>Pol19</t>
  </si>
  <si>
    <t>Obruč pevná, vystužená, zosilnená 5 mm plechom, 12 háčikov</t>
  </si>
  <si>
    <t>1892233317</t>
  </si>
  <si>
    <t>33</t>
  </si>
  <si>
    <t>Pol20</t>
  </si>
  <si>
    <t>Basketbalová sieťka Anti-Whip, hrúbka šnúry 6 mm</t>
  </si>
  <si>
    <t>-1395742671</t>
  </si>
  <si>
    <t>34</t>
  </si>
  <si>
    <t>Pol21</t>
  </si>
  <si>
    <t>Montáž</t>
  </si>
  <si>
    <t>-840345355</t>
  </si>
  <si>
    <t>35</t>
  </si>
  <si>
    <t>Pol22</t>
  </si>
  <si>
    <t>Demontáž</t>
  </si>
  <si>
    <t>211832600</t>
  </si>
  <si>
    <t>D4</t>
  </si>
  <si>
    <t>Ostatné</t>
  </si>
  <si>
    <t>36</t>
  </si>
  <si>
    <t>Pol13</t>
  </si>
  <si>
    <t>Vyznačenie a maľovanie basketbalovej zóny</t>
  </si>
  <si>
    <t>37</t>
  </si>
  <si>
    <t>Pol14</t>
  </si>
  <si>
    <t>Vyznačenie a maľovanie značky pre ZZ</t>
  </si>
  <si>
    <t>766</t>
  </si>
  <si>
    <t xml:space="preserve">Konštrukcie stolárske   </t>
  </si>
  <si>
    <t>38</t>
  </si>
  <si>
    <t>766662112.S</t>
  </si>
  <si>
    <t>Montáž dverového krídla otočného jednokrídlového, vrátane kovania</t>
  </si>
  <si>
    <t>-1361382065</t>
  </si>
  <si>
    <t>39</t>
  </si>
  <si>
    <t>M</t>
  </si>
  <si>
    <t>611610000400.S</t>
  </si>
  <si>
    <t>Dvere vnútorné jednokrídlové, šírka 900 mm, plné</t>
  </si>
  <si>
    <t>-1034398229</t>
  </si>
  <si>
    <t>40</t>
  </si>
  <si>
    <t>766682111.S</t>
  </si>
  <si>
    <t>Montáž zárubní obložkových pre dvere jednokrídlové</t>
  </si>
  <si>
    <t>1041187413</t>
  </si>
  <si>
    <t>41</t>
  </si>
  <si>
    <t>611810002200.S</t>
  </si>
  <si>
    <t>Zárubňa vnútorná obložková, šírka dverí 900 mm, výška 1970 mm, pre stenu hrúbky 100 - 170 mm, pre jednokrídlové dvere</t>
  </si>
  <si>
    <t>339474993</t>
  </si>
  <si>
    <t>42</t>
  </si>
  <si>
    <t>998766201.S</t>
  </si>
  <si>
    <t>Presun hmot pre konštrukcie stolárske v objektoch výšky do 6 m</t>
  </si>
  <si>
    <t>%</t>
  </si>
  <si>
    <t>-987011150</t>
  </si>
  <si>
    <t>781</t>
  </si>
  <si>
    <t xml:space="preserve">Dokončovacie práce a obklady   </t>
  </si>
  <si>
    <t>43</t>
  </si>
  <si>
    <t>781445213.S</t>
  </si>
  <si>
    <t>Montáž obkladov vnútor. stien z obkladačiek kladených do tmelu flexibilného</t>
  </si>
  <si>
    <t>-526976807</t>
  </si>
  <si>
    <t>44</t>
  </si>
  <si>
    <t>597640001600.S</t>
  </si>
  <si>
    <t>Obkladačky keramické</t>
  </si>
  <si>
    <t>-287059964</t>
  </si>
  <si>
    <t>45</t>
  </si>
  <si>
    <t>998781201.S</t>
  </si>
  <si>
    <t>Presun hmôt pre obklady keramické v objektoch výšky do 6 m</t>
  </si>
  <si>
    <t>-320359611</t>
  </si>
  <si>
    <t>784</t>
  </si>
  <si>
    <t xml:space="preserve">Maľby   </t>
  </si>
  <si>
    <t>46</t>
  </si>
  <si>
    <t>784410100.S</t>
  </si>
  <si>
    <t>Penetrovanie jednonásobné jemnozrnných podkladov výšky do 3,80 m</t>
  </si>
  <si>
    <t>1239441946</t>
  </si>
  <si>
    <t>47</t>
  </si>
  <si>
    <t>784430010.S</t>
  </si>
  <si>
    <t>Maľby akrylátové základné dvojnásobné, ručne nanášané na jemnozrnný podklad výšky do 3,80 m</t>
  </si>
  <si>
    <t>-1958541407</t>
  </si>
  <si>
    <t>Práce a dodávky M</t>
  </si>
  <si>
    <t>33-M</t>
  </si>
  <si>
    <t>Montáž plošina</t>
  </si>
  <si>
    <t>48</t>
  </si>
  <si>
    <t>330030330.S</t>
  </si>
  <si>
    <t>Samonosná zdvíhacia plošina</t>
  </si>
  <si>
    <t>64</t>
  </si>
  <si>
    <t>-161823383</t>
  </si>
  <si>
    <t>02 - Zdravotechnika</t>
  </si>
  <si>
    <t xml:space="preserve">"NÁVRH TECHNOLÓGIE BOL VYPRACOVANÝ NA ZÁKLADE PLATNÝCH NORIEM A PREDPISOV. NAPROJEKTOVANÁ TECHNOLÓGIA MOŽE BYŤ NAHRADENÁ VÝLUČNE S TECHNOLÓGIOU S  EKVILANETNÝMI PARAMETRAMI S PÍSOMNÝM SÚHLASOM PROJEKTANTA. V PRÍPADE PORUŠENIA TEJTO ZÁSADY PROJEKTANT NERUČÍ ZA FUNKČNOSŤ A EFEKTÍVNOŠT SYSTÉMU"		</t>
  </si>
  <si>
    <t>D1 - 1.SPLAŠKOVÁ KANALIZÁCIA</t>
  </si>
  <si>
    <t>D2 - 2. VNÚTORNÝ ZÁSOBOVACÍ VODOVOD</t>
  </si>
  <si>
    <t xml:space="preserve">D3 - 3. ARMATÚRY </t>
  </si>
  <si>
    <t>D4 - 4. ZARIAĎOVACIE PREDMETY A PRÍSLUŠENSTVO</t>
  </si>
  <si>
    <t>D5 - 5. OSTATNÉ</t>
  </si>
  <si>
    <t>1.SPLAŠKOVÁ KANALIZÁCIA</t>
  </si>
  <si>
    <t xml:space="preserve">Zvodové potrubie - potrubie PVC-KGEM SN4  + tvarovky DN110</t>
  </si>
  <si>
    <t>bm</t>
  </si>
  <si>
    <t xml:space="preserve">Potrubie PP-HT odpadné DN40  (+ tvarovky)</t>
  </si>
  <si>
    <t xml:space="preserve">Potrubie PP-HT odpadové DN50  (+ tvarovky)</t>
  </si>
  <si>
    <t xml:space="preserve">Potrubie PP-HT odpadové DN110  (+ tvarovky)</t>
  </si>
  <si>
    <t>2. VNÚTORNÝ ZÁSOBOVACÍ VODOVOD</t>
  </si>
  <si>
    <t xml:space="preserve">Potrubie plasthliníkové  20x2,0mm  (DN15), vrátane tvaroviek,Tepelná izolácia PE hr. 20mm pre potrubie Ø20mm</t>
  </si>
  <si>
    <t xml:space="preserve">Potrubie plasthliníkové 26x3,0mm  (DN20), vrátane tvaroviek,Tepelná izolácia PE hr. 30mm pre potrubie Ø26mm</t>
  </si>
  <si>
    <t xml:space="preserve">3. ARMATÚRY </t>
  </si>
  <si>
    <t>Rohový ventil DN15</t>
  </si>
  <si>
    <t>Pol23</t>
  </si>
  <si>
    <t>Guľový uzáver DN20</t>
  </si>
  <si>
    <t>Pol24</t>
  </si>
  <si>
    <t>Spätná klapka DN20</t>
  </si>
  <si>
    <t>Pol25</t>
  </si>
  <si>
    <t>Tlakomer 0-10bar</t>
  </si>
  <si>
    <t>Pol26</t>
  </si>
  <si>
    <t>Vypúšťací kohút DN15</t>
  </si>
  <si>
    <t>Pol27</t>
  </si>
  <si>
    <t>Expanzná nádoba s objemom 12l, 10bar</t>
  </si>
  <si>
    <t>Pol28</t>
  </si>
  <si>
    <t>Poistný ventil DN15</t>
  </si>
  <si>
    <t>4. ZARIAĎOVACIE PREDMETY A PRÍSLUŠENSTVO</t>
  </si>
  <si>
    <t>Pol29</t>
  </si>
  <si>
    <t>Odpadová súprava pre umývadlo DN40</t>
  </si>
  <si>
    <t>Pol30</t>
  </si>
  <si>
    <t>Zavesená záchodová misa keramická bezbariérová s hlbokým splachovaním,Ovládacie tlačidlo,Tlmiaca izolačná manžeta,Montážny prvok výška 112cm - bezbariérový pre podpery a držadlá,Kotviace príslušenstvo</t>
  </si>
  <si>
    <t>Pol31</t>
  </si>
  <si>
    <t xml:space="preserve">Umývadlo keramické bezbariérové  540x550mm,Odpadová súprava pre umývadlo DN40-priestorovo úsporný model,Umývadlová stojančeková zmiešavacia batéria - manuálna</t>
  </si>
  <si>
    <t>Pol32</t>
  </si>
  <si>
    <t>Súprava pre hrubú montáž pre sprchové žľaby osádzané súčasne so dlažbou, pre výšku poteru v mieste odtoku 90 – 220 mm: d=50mm,Sprchový žľab osádzaný súčasne s dlažbou: L=30–130cm, Rám: ušľachtilá oceľ elektrolyticky leštená, Plocha: brúsená ušľachtilá oce</t>
  </si>
  <si>
    <t>Pol33</t>
  </si>
  <si>
    <t>Sprchová výtoková termostatická batéria so sprchou</t>
  </si>
  <si>
    <t>Pol34</t>
  </si>
  <si>
    <t>Elektrický zásobníkový ohrievač s objemom 50l, 230V, 10A</t>
  </si>
  <si>
    <t>Pol35</t>
  </si>
  <si>
    <t>Zápachová uzávierka HL21</t>
  </si>
  <si>
    <t>Pol36</t>
  </si>
  <si>
    <t>Podomietková privzdušňovacia hlavica DN50</t>
  </si>
  <si>
    <t>D5</t>
  </si>
  <si>
    <t>5. OSTATNÉ</t>
  </si>
  <si>
    <t>Pol37</t>
  </si>
  <si>
    <t>Drážkovanie a sekanie v stavebných konštrukciách</t>
  </si>
  <si>
    <t>kpl</t>
  </si>
  <si>
    <t>Pol38</t>
  </si>
  <si>
    <t>Objímky, Protihlukové objímky</t>
  </si>
  <si>
    <t>Pol39</t>
  </si>
  <si>
    <t>Demontáž existujúcich zariaďovacích predmetov</t>
  </si>
  <si>
    <t>Pol40</t>
  </si>
  <si>
    <t>Kotviace prvky; ocelová páska; hmoždinky; skrutky; závitové tyče; plastové spony</t>
  </si>
  <si>
    <t>50</t>
  </si>
  <si>
    <t>Pol41</t>
  </si>
  <si>
    <t>Tesniaci materiál ; Montážne mazivo na kanalizáciu; rýchlosuchnúca sádra šedá</t>
  </si>
  <si>
    <t>52</t>
  </si>
  <si>
    <t>Pol42</t>
  </si>
  <si>
    <t>Presun hmôt vodovodu a kanalizácie</t>
  </si>
  <si>
    <t>54</t>
  </si>
  <si>
    <t>Pol43</t>
  </si>
  <si>
    <t>Tlaková skúška vodovodného potrubia do DN50</t>
  </si>
  <si>
    <t>56</t>
  </si>
  <si>
    <t>Pol44</t>
  </si>
  <si>
    <t>Prepláchnutie a dezinfekcia vodovodného potrubia do DN50</t>
  </si>
  <si>
    <t>58</t>
  </si>
  <si>
    <t>Pol45</t>
  </si>
  <si>
    <t>Skúška tesnosti kanalizácie v objektoch do DN150</t>
  </si>
  <si>
    <t>60</t>
  </si>
  <si>
    <t>Pol46</t>
  </si>
  <si>
    <t>Montáž systému</t>
  </si>
  <si>
    <t>62</t>
  </si>
  <si>
    <t>Pol47</t>
  </si>
  <si>
    <t>Dopravné náklady</t>
  </si>
  <si>
    <t>Pol48</t>
  </si>
  <si>
    <t>Odvoz odpadu po realizácii</t>
  </si>
  <si>
    <t>66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</si>
</sst>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0.23000000000000001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52">
        <v>0.23000000000000001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53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53">
        <f>ROUND(AW94, 2)</f>
        <v>0</v>
      </c>
      <c r="AL30" s="44"/>
      <c r="AM30" s="44"/>
      <c r="AN30" s="44"/>
      <c r="AO30" s="44"/>
      <c r="AP30" s="44"/>
      <c r="AQ30" s="44"/>
      <c r="AR30" s="54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0.23000000000000001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0.23000000000000001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03-06-2026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Modernizácia a debarierizácia telocvične ZŠ Alexandra Dubčeka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Bratislava - Karlova Ves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11. 3. 2026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MBK Karlovka, Bratislava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Ing. Gábor Csiba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ROUND(SUM(AG95:AG96),2)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ROUND(SUM(AS95:AS96),2)</f>
        <v>0</v>
      </c>
      <c r="AT94" s="117">
        <f>ROUND(SUM(AV94:AW94),2)</f>
        <v>0</v>
      </c>
      <c r="AU94" s="118">
        <f>ROUND(SUM(AU95:AU96),5)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ROUND(SUM(AZ95:AZ96),2)</f>
        <v>0</v>
      </c>
      <c r="BA94" s="117">
        <f>ROUND(SUM(BA95:BA96),2)</f>
        <v>0</v>
      </c>
      <c r="BB94" s="117">
        <f>ROUND(SUM(BB95:BB96),2)</f>
        <v>0</v>
      </c>
      <c r="BC94" s="117">
        <f>ROUND(SUM(BC95:BC96),2)</f>
        <v>0</v>
      </c>
      <c r="BD94" s="119">
        <f>ROUND(SUM(BD95:BD96),2)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16.5" customHeight="1">
      <c r="A95" s="122" t="s">
        <v>79</v>
      </c>
      <c r="B95" s="123"/>
      <c r="C95" s="124"/>
      <c r="D95" s="125" t="s">
        <v>80</v>
      </c>
      <c r="E95" s="125"/>
      <c r="F95" s="125"/>
      <c r="G95" s="125"/>
      <c r="H95" s="125"/>
      <c r="I95" s="126"/>
      <c r="J95" s="125" t="s">
        <v>81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'01 - Architektúra'!J30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82</v>
      </c>
      <c r="AR95" s="129"/>
      <c r="AS95" s="130">
        <v>0</v>
      </c>
      <c r="AT95" s="131">
        <f>ROUND(SUM(AV95:AW95),2)</f>
        <v>0</v>
      </c>
      <c r="AU95" s="132">
        <f>'01 - Architektúra'!P131</f>
        <v>0</v>
      </c>
      <c r="AV95" s="131">
        <f>'01 - Architektúra'!J33</f>
        <v>0</v>
      </c>
      <c r="AW95" s="131">
        <f>'01 - Architektúra'!J34</f>
        <v>0</v>
      </c>
      <c r="AX95" s="131">
        <f>'01 - Architektúra'!J35</f>
        <v>0</v>
      </c>
      <c r="AY95" s="131">
        <f>'01 - Architektúra'!J36</f>
        <v>0</v>
      </c>
      <c r="AZ95" s="131">
        <f>'01 - Architektúra'!F33</f>
        <v>0</v>
      </c>
      <c r="BA95" s="131">
        <f>'01 - Architektúra'!F34</f>
        <v>0</v>
      </c>
      <c r="BB95" s="131">
        <f>'01 - Architektúra'!F35</f>
        <v>0</v>
      </c>
      <c r="BC95" s="131">
        <f>'01 - Architektúra'!F36</f>
        <v>0</v>
      </c>
      <c r="BD95" s="133">
        <f>'01 - Architektúra'!F37</f>
        <v>0</v>
      </c>
      <c r="BE95" s="7"/>
      <c r="BT95" s="134" t="s">
        <v>83</v>
      </c>
      <c r="BV95" s="134" t="s">
        <v>77</v>
      </c>
      <c r="BW95" s="134" t="s">
        <v>84</v>
      </c>
      <c r="BX95" s="134" t="s">
        <v>5</v>
      </c>
      <c r="CL95" s="134" t="s">
        <v>1</v>
      </c>
      <c r="CM95" s="134" t="s">
        <v>75</v>
      </c>
    </row>
    <row r="96" s="7" customFormat="1" ht="16.5" customHeight="1">
      <c r="A96" s="122" t="s">
        <v>79</v>
      </c>
      <c r="B96" s="123"/>
      <c r="C96" s="124"/>
      <c r="D96" s="125" t="s">
        <v>85</v>
      </c>
      <c r="E96" s="125"/>
      <c r="F96" s="125"/>
      <c r="G96" s="125"/>
      <c r="H96" s="125"/>
      <c r="I96" s="126"/>
      <c r="J96" s="125" t="s">
        <v>86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'02 - Zdravotechnika'!J30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82</v>
      </c>
      <c r="AR96" s="129"/>
      <c r="AS96" s="135">
        <v>0</v>
      </c>
      <c r="AT96" s="136">
        <f>ROUND(SUM(AV96:AW96),2)</f>
        <v>0</v>
      </c>
      <c r="AU96" s="137">
        <f>'02 - Zdravotechnika'!P121</f>
        <v>0</v>
      </c>
      <c r="AV96" s="136">
        <f>'02 - Zdravotechnika'!J33</f>
        <v>0</v>
      </c>
      <c r="AW96" s="136">
        <f>'02 - Zdravotechnika'!J34</f>
        <v>0</v>
      </c>
      <c r="AX96" s="136">
        <f>'02 - Zdravotechnika'!J35</f>
        <v>0</v>
      </c>
      <c r="AY96" s="136">
        <f>'02 - Zdravotechnika'!J36</f>
        <v>0</v>
      </c>
      <c r="AZ96" s="136">
        <f>'02 - Zdravotechnika'!F33</f>
        <v>0</v>
      </c>
      <c r="BA96" s="136">
        <f>'02 - Zdravotechnika'!F34</f>
        <v>0</v>
      </c>
      <c r="BB96" s="136">
        <f>'02 - Zdravotechnika'!F35</f>
        <v>0</v>
      </c>
      <c r="BC96" s="136">
        <f>'02 - Zdravotechnika'!F36</f>
        <v>0</v>
      </c>
      <c r="BD96" s="138">
        <f>'02 - Zdravotechnika'!F37</f>
        <v>0</v>
      </c>
      <c r="BE96" s="7"/>
      <c r="BT96" s="134" t="s">
        <v>83</v>
      </c>
      <c r="BV96" s="134" t="s">
        <v>77</v>
      </c>
      <c r="BW96" s="134" t="s">
        <v>87</v>
      </c>
      <c r="BX96" s="134" t="s">
        <v>5</v>
      </c>
      <c r="CL96" s="134" t="s">
        <v>1</v>
      </c>
      <c r="CM96" s="134" t="s">
        <v>75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9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NE1TjS9Hfn2qXKb9SHlw8Pki7DHh1R1xKMhR9OyaLsmaQEQn0T9Gt9QaePVcO1I8eo6ZM9F5gZ8SNNonk0MECg==" hashValue="Y0JYqY5UwmM7QUjsaHT8HEs1jD0Dx/qlZ8nYJ8emeb5dljX2ibymC+uLs7Dwf05XQxnwyFAkA2HJjupXFLQPJw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Architektúra'!C2" display="/"/>
    <hyperlink ref="A96" location="'02 - Zdravotechn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88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Modernizácia a debarierizácia telocvične ZŠ Alexandra Dubčeka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11. 3. 2026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ROUND(J131,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ROUND((SUM(BE131:BE194)),  2)</f>
        <v>0</v>
      </c>
      <c r="G33" s="159"/>
      <c r="H33" s="159"/>
      <c r="I33" s="160">
        <v>0.23000000000000001</v>
      </c>
      <c r="J33" s="158">
        <f>ROUND(((SUM(BE131:BE194))*I33),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61">
        <f>ROUND((SUM(BF131:BF194)),  2)</f>
        <v>0</v>
      </c>
      <c r="G34" s="35"/>
      <c r="H34" s="35"/>
      <c r="I34" s="162">
        <v>0.23000000000000001</v>
      </c>
      <c r="J34" s="161">
        <f>ROUND(((SUM(BF131:BF194))*I34),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ROUND((SUM(BG131:BG194)),  2)</f>
        <v>0</v>
      </c>
      <c r="G35" s="35"/>
      <c r="H35" s="35"/>
      <c r="I35" s="162">
        <v>0.23000000000000001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ROUND((SUM(BH131:BH194)),  2)</f>
        <v>0</v>
      </c>
      <c r="G36" s="35"/>
      <c r="H36" s="35"/>
      <c r="I36" s="162">
        <v>0.23000000000000001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ROUND((SUM(BI131:BI194)),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Modernizácia a debarierizácia telocvične ZŠ Alexandra Dubčeka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01 - Architektúra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Bratislava - Karlova Ves</v>
      </c>
      <c r="G89" s="37"/>
      <c r="H89" s="37"/>
      <c r="I89" s="29" t="s">
        <v>21</v>
      </c>
      <c r="J89" s="82" t="str">
        <f>IF(J12="","",J12)</f>
        <v>11. 3. 2026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MBK Karlovka, Bratislava</v>
      </c>
      <c r="G91" s="37"/>
      <c r="H91" s="37"/>
      <c r="I91" s="29" t="s">
        <v>29</v>
      </c>
      <c r="J91" s="33" t="str">
        <f>E21</f>
        <v>Ing. Gábor Csiba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J131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hidden="1" s="9" customFormat="1" ht="24.96" customHeight="1">
      <c r="A97" s="9"/>
      <c r="B97" s="186"/>
      <c r="C97" s="187"/>
      <c r="D97" s="188" t="s">
        <v>96</v>
      </c>
      <c r="E97" s="189"/>
      <c r="F97" s="189"/>
      <c r="G97" s="189"/>
      <c r="H97" s="189"/>
      <c r="I97" s="189"/>
      <c r="J97" s="190">
        <f>J132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97</v>
      </c>
      <c r="E98" s="195"/>
      <c r="F98" s="195"/>
      <c r="G98" s="195"/>
      <c r="H98" s="195"/>
      <c r="I98" s="195"/>
      <c r="J98" s="196">
        <f>J133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98</v>
      </c>
      <c r="E99" s="195"/>
      <c r="F99" s="195"/>
      <c r="G99" s="195"/>
      <c r="H99" s="195"/>
      <c r="I99" s="195"/>
      <c r="J99" s="196">
        <f>J136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99</v>
      </c>
      <c r="E100" s="195"/>
      <c r="F100" s="195"/>
      <c r="G100" s="195"/>
      <c r="H100" s="195"/>
      <c r="I100" s="195"/>
      <c r="J100" s="196">
        <f>J141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100</v>
      </c>
      <c r="E101" s="195"/>
      <c r="F101" s="195"/>
      <c r="G101" s="195"/>
      <c r="H101" s="195"/>
      <c r="I101" s="195"/>
      <c r="J101" s="196">
        <f>J152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6"/>
      <c r="C102" s="187"/>
      <c r="D102" s="188" t="s">
        <v>101</v>
      </c>
      <c r="E102" s="189"/>
      <c r="F102" s="189"/>
      <c r="G102" s="189"/>
      <c r="H102" s="189"/>
      <c r="I102" s="189"/>
      <c r="J102" s="190">
        <f>J154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92"/>
      <c r="C103" s="193"/>
      <c r="D103" s="194" t="s">
        <v>102</v>
      </c>
      <c r="E103" s="195"/>
      <c r="F103" s="195"/>
      <c r="G103" s="195"/>
      <c r="H103" s="195"/>
      <c r="I103" s="195"/>
      <c r="J103" s="196">
        <f>J155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103</v>
      </c>
      <c r="E104" s="195"/>
      <c r="F104" s="195"/>
      <c r="G104" s="195"/>
      <c r="H104" s="195"/>
      <c r="I104" s="195"/>
      <c r="J104" s="196">
        <f>J163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92"/>
      <c r="C105" s="193"/>
      <c r="D105" s="194" t="s">
        <v>104</v>
      </c>
      <c r="E105" s="195"/>
      <c r="F105" s="195"/>
      <c r="G105" s="195"/>
      <c r="H105" s="195"/>
      <c r="I105" s="195"/>
      <c r="J105" s="196">
        <f>J166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2"/>
      <c r="C106" s="193"/>
      <c r="D106" s="194" t="s">
        <v>105</v>
      </c>
      <c r="E106" s="195"/>
      <c r="F106" s="195"/>
      <c r="G106" s="195"/>
      <c r="H106" s="195"/>
      <c r="I106" s="195"/>
      <c r="J106" s="196">
        <f>J176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92"/>
      <c r="C107" s="193"/>
      <c r="D107" s="194" t="s">
        <v>106</v>
      </c>
      <c r="E107" s="195"/>
      <c r="F107" s="195"/>
      <c r="G107" s="195"/>
      <c r="H107" s="195"/>
      <c r="I107" s="195"/>
      <c r="J107" s="196">
        <f>J179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92"/>
      <c r="C108" s="193"/>
      <c r="D108" s="194" t="s">
        <v>107</v>
      </c>
      <c r="E108" s="195"/>
      <c r="F108" s="195"/>
      <c r="G108" s="195"/>
      <c r="H108" s="195"/>
      <c r="I108" s="195"/>
      <c r="J108" s="196">
        <f>J185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92"/>
      <c r="C109" s="193"/>
      <c r="D109" s="194" t="s">
        <v>108</v>
      </c>
      <c r="E109" s="195"/>
      <c r="F109" s="195"/>
      <c r="G109" s="195"/>
      <c r="H109" s="195"/>
      <c r="I109" s="195"/>
      <c r="J109" s="196">
        <f>J189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86"/>
      <c r="C110" s="187"/>
      <c r="D110" s="188" t="s">
        <v>109</v>
      </c>
      <c r="E110" s="189"/>
      <c r="F110" s="189"/>
      <c r="G110" s="189"/>
      <c r="H110" s="189"/>
      <c r="I110" s="189"/>
      <c r="J110" s="190">
        <f>J192</f>
        <v>0</v>
      </c>
      <c r="K110" s="187"/>
      <c r="L110" s="191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10" customFormat="1" ht="19.92" customHeight="1">
      <c r="A111" s="10"/>
      <c r="B111" s="192"/>
      <c r="C111" s="193"/>
      <c r="D111" s="194" t="s">
        <v>110</v>
      </c>
      <c r="E111" s="195"/>
      <c r="F111" s="195"/>
      <c r="G111" s="195"/>
      <c r="H111" s="195"/>
      <c r="I111" s="195"/>
      <c r="J111" s="196">
        <f>J193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2" customFormat="1" ht="21.84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hidden="1" s="2" customFormat="1" ht="6.96" customHeight="1">
      <c r="A113" s="35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hidden="1"/>
    <row r="115" hidden="1"/>
    <row r="116" hidden="1"/>
    <row r="117" s="2" customFormat="1" ht="6.96" customHeight="1">
      <c r="A117" s="35"/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111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15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181" t="str">
        <f>E7</f>
        <v>Modernizácia a debarierizácia telocvične ZŠ Alexandra Dubčeka</v>
      </c>
      <c r="F121" s="29"/>
      <c r="G121" s="29"/>
      <c r="H121" s="29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89</v>
      </c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9" t="str">
        <f>E9</f>
        <v>01 - Architektúra</v>
      </c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19</v>
      </c>
      <c r="D125" s="37"/>
      <c r="E125" s="37"/>
      <c r="F125" s="24" t="str">
        <f>F12</f>
        <v>Bratislava - Karlova Ves</v>
      </c>
      <c r="G125" s="37"/>
      <c r="H125" s="37"/>
      <c r="I125" s="29" t="s">
        <v>21</v>
      </c>
      <c r="J125" s="82" t="str">
        <f>IF(J12="","",J12)</f>
        <v>11. 3. 2026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23</v>
      </c>
      <c r="D127" s="37"/>
      <c r="E127" s="37"/>
      <c r="F127" s="24" t="str">
        <f>E15</f>
        <v>MBK Karlovka, Bratislava</v>
      </c>
      <c r="G127" s="37"/>
      <c r="H127" s="37"/>
      <c r="I127" s="29" t="s">
        <v>29</v>
      </c>
      <c r="J127" s="33" t="str">
        <f>E21</f>
        <v>Ing. Gábor Csiba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27</v>
      </c>
      <c r="D128" s="37"/>
      <c r="E128" s="37"/>
      <c r="F128" s="24" t="str">
        <f>IF(E18="","",E18)</f>
        <v>Vyplň údaj</v>
      </c>
      <c r="G128" s="37"/>
      <c r="H128" s="37"/>
      <c r="I128" s="29" t="s">
        <v>32</v>
      </c>
      <c r="J128" s="33" t="str">
        <f>E24</f>
        <v xml:space="preserve"> 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198"/>
      <c r="B130" s="199"/>
      <c r="C130" s="200" t="s">
        <v>112</v>
      </c>
      <c r="D130" s="201" t="s">
        <v>60</v>
      </c>
      <c r="E130" s="201" t="s">
        <v>56</v>
      </c>
      <c r="F130" s="201" t="s">
        <v>57</v>
      </c>
      <c r="G130" s="201" t="s">
        <v>113</v>
      </c>
      <c r="H130" s="201" t="s">
        <v>114</v>
      </c>
      <c r="I130" s="201" t="s">
        <v>115</v>
      </c>
      <c r="J130" s="202" t="s">
        <v>93</v>
      </c>
      <c r="K130" s="203" t="s">
        <v>116</v>
      </c>
      <c r="L130" s="204"/>
      <c r="M130" s="103" t="s">
        <v>1</v>
      </c>
      <c r="N130" s="104" t="s">
        <v>39</v>
      </c>
      <c r="O130" s="104" t="s">
        <v>117</v>
      </c>
      <c r="P130" s="104" t="s">
        <v>118</v>
      </c>
      <c r="Q130" s="104" t="s">
        <v>119</v>
      </c>
      <c r="R130" s="104" t="s">
        <v>120</v>
      </c>
      <c r="S130" s="104" t="s">
        <v>121</v>
      </c>
      <c r="T130" s="105" t="s">
        <v>122</v>
      </c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</row>
    <row r="131" s="2" customFormat="1" ht="22.8" customHeight="1">
      <c r="A131" s="35"/>
      <c r="B131" s="36"/>
      <c r="C131" s="110" t="s">
        <v>94</v>
      </c>
      <c r="D131" s="37"/>
      <c r="E131" s="37"/>
      <c r="F131" s="37"/>
      <c r="G131" s="37"/>
      <c r="H131" s="37"/>
      <c r="I131" s="37"/>
      <c r="J131" s="205">
        <f>BK131</f>
        <v>0</v>
      </c>
      <c r="K131" s="37"/>
      <c r="L131" s="41"/>
      <c r="M131" s="106"/>
      <c r="N131" s="206"/>
      <c r="O131" s="107"/>
      <c r="P131" s="207">
        <f>P132+P154+P192</f>
        <v>0</v>
      </c>
      <c r="Q131" s="107"/>
      <c r="R131" s="207">
        <f>R132+R154+R192</f>
        <v>1.8654778200000002</v>
      </c>
      <c r="S131" s="107"/>
      <c r="T131" s="208">
        <f>T132+T154+T192</f>
        <v>1.7330700000000001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74</v>
      </c>
      <c r="AU131" s="14" t="s">
        <v>95</v>
      </c>
      <c r="BK131" s="209">
        <f>BK132+BK154+BK192</f>
        <v>0</v>
      </c>
    </row>
    <row r="132" s="12" customFormat="1" ht="25.92" customHeight="1">
      <c r="A132" s="12"/>
      <c r="B132" s="210"/>
      <c r="C132" s="211"/>
      <c r="D132" s="212" t="s">
        <v>74</v>
      </c>
      <c r="E132" s="213" t="s">
        <v>123</v>
      </c>
      <c r="F132" s="213" t="s">
        <v>123</v>
      </c>
      <c r="G132" s="211"/>
      <c r="H132" s="211"/>
      <c r="I132" s="214"/>
      <c r="J132" s="215">
        <f>BK132</f>
        <v>0</v>
      </c>
      <c r="K132" s="211"/>
      <c r="L132" s="216"/>
      <c r="M132" s="217"/>
      <c r="N132" s="218"/>
      <c r="O132" s="218"/>
      <c r="P132" s="219">
        <f>P133+P136+P141+P152</f>
        <v>0</v>
      </c>
      <c r="Q132" s="218"/>
      <c r="R132" s="219">
        <f>R133+R136+R141+R152</f>
        <v>1.5677500400000002</v>
      </c>
      <c r="S132" s="218"/>
      <c r="T132" s="220">
        <f>T133+T136+T141+T152</f>
        <v>1.7330700000000001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83</v>
      </c>
      <c r="AT132" s="222" t="s">
        <v>74</v>
      </c>
      <c r="AU132" s="222" t="s">
        <v>75</v>
      </c>
      <c r="AY132" s="221" t="s">
        <v>124</v>
      </c>
      <c r="BK132" s="223">
        <f>BK133+BK136+BK141+BK152</f>
        <v>0</v>
      </c>
    </row>
    <row r="133" s="12" customFormat="1" ht="22.8" customHeight="1">
      <c r="A133" s="12"/>
      <c r="B133" s="210"/>
      <c r="C133" s="211"/>
      <c r="D133" s="212" t="s">
        <v>74</v>
      </c>
      <c r="E133" s="224" t="s">
        <v>125</v>
      </c>
      <c r="F133" s="224" t="s">
        <v>126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SUM(P134:P135)</f>
        <v>0</v>
      </c>
      <c r="Q133" s="218"/>
      <c r="R133" s="219">
        <f>SUM(R134:R135)</f>
        <v>1.0925820400000001</v>
      </c>
      <c r="S133" s="218"/>
      <c r="T133" s="22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83</v>
      </c>
      <c r="AT133" s="222" t="s">
        <v>74</v>
      </c>
      <c r="AU133" s="222" t="s">
        <v>83</v>
      </c>
      <c r="AY133" s="221" t="s">
        <v>124</v>
      </c>
      <c r="BK133" s="223">
        <f>SUM(BK134:BK135)</f>
        <v>0</v>
      </c>
    </row>
    <row r="134" s="2" customFormat="1" ht="24.15" customHeight="1">
      <c r="A134" s="35"/>
      <c r="B134" s="36"/>
      <c r="C134" s="226" t="s">
        <v>83</v>
      </c>
      <c r="D134" s="226" t="s">
        <v>127</v>
      </c>
      <c r="E134" s="227" t="s">
        <v>128</v>
      </c>
      <c r="F134" s="228" t="s">
        <v>129</v>
      </c>
      <c r="G134" s="229" t="s">
        <v>130</v>
      </c>
      <c r="H134" s="230">
        <v>1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41</v>
      </c>
      <c r="O134" s="94"/>
      <c r="P134" s="236">
        <f>O134*H134</f>
        <v>0</v>
      </c>
      <c r="Q134" s="236">
        <v>0.031926040000000003</v>
      </c>
      <c r="R134" s="236">
        <f>Q134*H134</f>
        <v>0.031926040000000003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131</v>
      </c>
      <c r="AT134" s="238" t="s">
        <v>127</v>
      </c>
      <c r="AU134" s="238" t="s">
        <v>132</v>
      </c>
      <c r="AY134" s="14" t="s">
        <v>124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132</v>
      </c>
      <c r="BK134" s="239">
        <f>ROUND(I134*H134,2)</f>
        <v>0</v>
      </c>
      <c r="BL134" s="14" t="s">
        <v>131</v>
      </c>
      <c r="BM134" s="238" t="s">
        <v>133</v>
      </c>
    </row>
    <row r="135" s="2" customFormat="1" ht="33" customHeight="1">
      <c r="A135" s="35"/>
      <c r="B135" s="36"/>
      <c r="C135" s="226" t="s">
        <v>132</v>
      </c>
      <c r="D135" s="226" t="s">
        <v>127</v>
      </c>
      <c r="E135" s="227" t="s">
        <v>134</v>
      </c>
      <c r="F135" s="228" t="s">
        <v>135</v>
      </c>
      <c r="G135" s="229" t="s">
        <v>136</v>
      </c>
      <c r="H135" s="230">
        <v>11.4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41</v>
      </c>
      <c r="O135" s="94"/>
      <c r="P135" s="236">
        <f>O135*H135</f>
        <v>0</v>
      </c>
      <c r="Q135" s="236">
        <v>0.093039999999999998</v>
      </c>
      <c r="R135" s="236">
        <f>Q135*H135</f>
        <v>1.060656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131</v>
      </c>
      <c r="AT135" s="238" t="s">
        <v>127</v>
      </c>
      <c r="AU135" s="238" t="s">
        <v>132</v>
      </c>
      <c r="AY135" s="14" t="s">
        <v>124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132</v>
      </c>
      <c r="BK135" s="239">
        <f>ROUND(I135*H135,2)</f>
        <v>0</v>
      </c>
      <c r="BL135" s="14" t="s">
        <v>131</v>
      </c>
      <c r="BM135" s="238" t="s">
        <v>137</v>
      </c>
    </row>
    <row r="136" s="12" customFormat="1" ht="22.8" customHeight="1">
      <c r="A136" s="12"/>
      <c r="B136" s="210"/>
      <c r="C136" s="211"/>
      <c r="D136" s="212" t="s">
        <v>74</v>
      </c>
      <c r="E136" s="224" t="s">
        <v>138</v>
      </c>
      <c r="F136" s="224" t="s">
        <v>139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SUM(P137:P140)</f>
        <v>0</v>
      </c>
      <c r="Q136" s="218"/>
      <c r="R136" s="219">
        <f>SUM(R137:R140)</f>
        <v>0.46305000000000002</v>
      </c>
      <c r="S136" s="218"/>
      <c r="T136" s="220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83</v>
      </c>
      <c r="AT136" s="222" t="s">
        <v>74</v>
      </c>
      <c r="AU136" s="222" t="s">
        <v>83</v>
      </c>
      <c r="AY136" s="221" t="s">
        <v>124</v>
      </c>
      <c r="BK136" s="223">
        <f>SUM(BK137:BK140)</f>
        <v>0</v>
      </c>
    </row>
    <row r="137" s="2" customFormat="1" ht="24.15" customHeight="1">
      <c r="A137" s="35"/>
      <c r="B137" s="36"/>
      <c r="C137" s="226" t="s">
        <v>125</v>
      </c>
      <c r="D137" s="226" t="s">
        <v>127</v>
      </c>
      <c r="E137" s="227" t="s">
        <v>140</v>
      </c>
      <c r="F137" s="228" t="s">
        <v>141</v>
      </c>
      <c r="G137" s="229" t="s">
        <v>142</v>
      </c>
      <c r="H137" s="230">
        <v>12.9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41</v>
      </c>
      <c r="O137" s="94"/>
      <c r="P137" s="236">
        <f>O137*H137</f>
        <v>0</v>
      </c>
      <c r="Q137" s="236">
        <v>0.0028</v>
      </c>
      <c r="R137" s="236">
        <f>Q137*H137</f>
        <v>0.036119999999999999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131</v>
      </c>
      <c r="AT137" s="238" t="s">
        <v>127</v>
      </c>
      <c r="AU137" s="238" t="s">
        <v>132</v>
      </c>
      <c r="AY137" s="14" t="s">
        <v>124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132</v>
      </c>
      <c r="BK137" s="239">
        <f>ROUND(I137*H137,2)</f>
        <v>0</v>
      </c>
      <c r="BL137" s="14" t="s">
        <v>131</v>
      </c>
      <c r="BM137" s="238" t="s">
        <v>143</v>
      </c>
    </row>
    <row r="138" s="2" customFormat="1" ht="24.15" customHeight="1">
      <c r="A138" s="35"/>
      <c r="B138" s="36"/>
      <c r="C138" s="226" t="s">
        <v>131</v>
      </c>
      <c r="D138" s="226" t="s">
        <v>127</v>
      </c>
      <c r="E138" s="227" t="s">
        <v>144</v>
      </c>
      <c r="F138" s="228" t="s">
        <v>145</v>
      </c>
      <c r="G138" s="229" t="s">
        <v>136</v>
      </c>
      <c r="H138" s="230">
        <v>22.800000000000001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41</v>
      </c>
      <c r="O138" s="94"/>
      <c r="P138" s="236">
        <f>O138*H138</f>
        <v>0</v>
      </c>
      <c r="Q138" s="236">
        <v>0.00040000000000000002</v>
      </c>
      <c r="R138" s="236">
        <f>Q138*H138</f>
        <v>0.0091200000000000014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131</v>
      </c>
      <c r="AT138" s="238" t="s">
        <v>127</v>
      </c>
      <c r="AU138" s="238" t="s">
        <v>132</v>
      </c>
      <c r="AY138" s="14" t="s">
        <v>124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132</v>
      </c>
      <c r="BK138" s="239">
        <f>ROUND(I138*H138,2)</f>
        <v>0</v>
      </c>
      <c r="BL138" s="14" t="s">
        <v>131</v>
      </c>
      <c r="BM138" s="238" t="s">
        <v>146</v>
      </c>
    </row>
    <row r="139" s="2" customFormat="1" ht="24.15" customHeight="1">
      <c r="A139" s="35"/>
      <c r="B139" s="36"/>
      <c r="C139" s="226" t="s">
        <v>147</v>
      </c>
      <c r="D139" s="226" t="s">
        <v>127</v>
      </c>
      <c r="E139" s="227" t="s">
        <v>148</v>
      </c>
      <c r="F139" s="228" t="s">
        <v>149</v>
      </c>
      <c r="G139" s="229" t="s">
        <v>136</v>
      </c>
      <c r="H139" s="230">
        <v>22.800000000000001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41</v>
      </c>
      <c r="O139" s="94"/>
      <c r="P139" s="236">
        <f>O139*H139</f>
        <v>0</v>
      </c>
      <c r="Q139" s="236">
        <v>0.0049350000000000002</v>
      </c>
      <c r="R139" s="236">
        <f>Q139*H139</f>
        <v>0.11251800000000001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131</v>
      </c>
      <c r="AT139" s="238" t="s">
        <v>127</v>
      </c>
      <c r="AU139" s="238" t="s">
        <v>132</v>
      </c>
      <c r="AY139" s="14" t="s">
        <v>124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132</v>
      </c>
      <c r="BK139" s="239">
        <f>ROUND(I139*H139,2)</f>
        <v>0</v>
      </c>
      <c r="BL139" s="14" t="s">
        <v>131</v>
      </c>
      <c r="BM139" s="238" t="s">
        <v>150</v>
      </c>
    </row>
    <row r="140" s="2" customFormat="1" ht="16.5" customHeight="1">
      <c r="A140" s="35"/>
      <c r="B140" s="36"/>
      <c r="C140" s="226" t="s">
        <v>138</v>
      </c>
      <c r="D140" s="226" t="s">
        <v>127</v>
      </c>
      <c r="E140" s="227" t="s">
        <v>151</v>
      </c>
      <c r="F140" s="228" t="s">
        <v>152</v>
      </c>
      <c r="G140" s="229" t="s">
        <v>136</v>
      </c>
      <c r="H140" s="230">
        <v>22.800000000000001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41</v>
      </c>
      <c r="O140" s="94"/>
      <c r="P140" s="236">
        <f>O140*H140</f>
        <v>0</v>
      </c>
      <c r="Q140" s="236">
        <v>0.013390000000000001</v>
      </c>
      <c r="R140" s="236">
        <f>Q140*H140</f>
        <v>0.30529200000000001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131</v>
      </c>
      <c r="AT140" s="238" t="s">
        <v>127</v>
      </c>
      <c r="AU140" s="238" t="s">
        <v>132</v>
      </c>
      <c r="AY140" s="14" t="s">
        <v>124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132</v>
      </c>
      <c r="BK140" s="239">
        <f>ROUND(I140*H140,2)</f>
        <v>0</v>
      </c>
      <c r="BL140" s="14" t="s">
        <v>131</v>
      </c>
      <c r="BM140" s="238" t="s">
        <v>153</v>
      </c>
    </row>
    <row r="141" s="12" customFormat="1" ht="22.8" customHeight="1">
      <c r="A141" s="12"/>
      <c r="B141" s="210"/>
      <c r="C141" s="211"/>
      <c r="D141" s="212" t="s">
        <v>74</v>
      </c>
      <c r="E141" s="224" t="s">
        <v>154</v>
      </c>
      <c r="F141" s="224" t="s">
        <v>155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SUM(P142:P151)</f>
        <v>0</v>
      </c>
      <c r="Q141" s="218"/>
      <c r="R141" s="219">
        <f>SUM(R142:R151)</f>
        <v>0.012118</v>
      </c>
      <c r="S141" s="218"/>
      <c r="T141" s="220">
        <f>SUM(T142:T151)</f>
        <v>1.7330700000000001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83</v>
      </c>
      <c r="AT141" s="222" t="s">
        <v>74</v>
      </c>
      <c r="AU141" s="222" t="s">
        <v>83</v>
      </c>
      <c r="AY141" s="221" t="s">
        <v>124</v>
      </c>
      <c r="BK141" s="223">
        <f>SUM(BK142:BK151)</f>
        <v>0</v>
      </c>
    </row>
    <row r="142" s="2" customFormat="1" ht="24.15" customHeight="1">
      <c r="A142" s="35"/>
      <c r="B142" s="36"/>
      <c r="C142" s="226" t="s">
        <v>156</v>
      </c>
      <c r="D142" s="226" t="s">
        <v>127</v>
      </c>
      <c r="E142" s="227" t="s">
        <v>157</v>
      </c>
      <c r="F142" s="228" t="s">
        <v>158</v>
      </c>
      <c r="G142" s="229" t="s">
        <v>136</v>
      </c>
      <c r="H142" s="230">
        <v>7.5999999999999996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41</v>
      </c>
      <c r="O142" s="94"/>
      <c r="P142" s="236">
        <f>O142*H142</f>
        <v>0</v>
      </c>
      <c r="Q142" s="236">
        <v>0.0015299999999999999</v>
      </c>
      <c r="R142" s="236">
        <f>Q142*H142</f>
        <v>0.011627999999999999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131</v>
      </c>
      <c r="AT142" s="238" t="s">
        <v>127</v>
      </c>
      <c r="AU142" s="238" t="s">
        <v>132</v>
      </c>
      <c r="AY142" s="14" t="s">
        <v>124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132</v>
      </c>
      <c r="BK142" s="239">
        <f>ROUND(I142*H142,2)</f>
        <v>0</v>
      </c>
      <c r="BL142" s="14" t="s">
        <v>131</v>
      </c>
      <c r="BM142" s="238" t="s">
        <v>159</v>
      </c>
    </row>
    <row r="143" s="2" customFormat="1" ht="16.5" customHeight="1">
      <c r="A143" s="35"/>
      <c r="B143" s="36"/>
      <c r="C143" s="226" t="s">
        <v>160</v>
      </c>
      <c r="D143" s="226" t="s">
        <v>127</v>
      </c>
      <c r="E143" s="227" t="s">
        <v>161</v>
      </c>
      <c r="F143" s="228" t="s">
        <v>162</v>
      </c>
      <c r="G143" s="229" t="s">
        <v>136</v>
      </c>
      <c r="H143" s="230">
        <v>10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41</v>
      </c>
      <c r="O143" s="94"/>
      <c r="P143" s="236">
        <f>O143*H143</f>
        <v>0</v>
      </c>
      <c r="Q143" s="236">
        <v>4.8999999999999998E-05</v>
      </c>
      <c r="R143" s="236">
        <f>Q143*H143</f>
        <v>0.00048999999999999998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131</v>
      </c>
      <c r="AT143" s="238" t="s">
        <v>127</v>
      </c>
      <c r="AU143" s="238" t="s">
        <v>132</v>
      </c>
      <c r="AY143" s="14" t="s">
        <v>124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132</v>
      </c>
      <c r="BK143" s="239">
        <f>ROUND(I143*H143,2)</f>
        <v>0</v>
      </c>
      <c r="BL143" s="14" t="s">
        <v>131</v>
      </c>
      <c r="BM143" s="238" t="s">
        <v>163</v>
      </c>
    </row>
    <row r="144" s="2" customFormat="1" ht="37.8" customHeight="1">
      <c r="A144" s="35"/>
      <c r="B144" s="36"/>
      <c r="C144" s="226" t="s">
        <v>154</v>
      </c>
      <c r="D144" s="226" t="s">
        <v>127</v>
      </c>
      <c r="E144" s="227" t="s">
        <v>164</v>
      </c>
      <c r="F144" s="228" t="s">
        <v>165</v>
      </c>
      <c r="G144" s="229" t="s">
        <v>136</v>
      </c>
      <c r="H144" s="230">
        <v>11.4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41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0.13100000000000001</v>
      </c>
      <c r="T144" s="237">
        <f>S144*H144</f>
        <v>1.4934000000000001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131</v>
      </c>
      <c r="AT144" s="238" t="s">
        <v>127</v>
      </c>
      <c r="AU144" s="238" t="s">
        <v>132</v>
      </c>
      <c r="AY144" s="14" t="s">
        <v>124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132</v>
      </c>
      <c r="BK144" s="239">
        <f>ROUND(I144*H144,2)</f>
        <v>0</v>
      </c>
      <c r="BL144" s="14" t="s">
        <v>131</v>
      </c>
      <c r="BM144" s="238" t="s">
        <v>166</v>
      </c>
    </row>
    <row r="145" s="2" customFormat="1" ht="24.15" customHeight="1">
      <c r="A145" s="35"/>
      <c r="B145" s="36"/>
      <c r="C145" s="226" t="s">
        <v>167</v>
      </c>
      <c r="D145" s="226" t="s">
        <v>127</v>
      </c>
      <c r="E145" s="227" t="s">
        <v>168</v>
      </c>
      <c r="F145" s="228" t="s">
        <v>169</v>
      </c>
      <c r="G145" s="229" t="s">
        <v>130</v>
      </c>
      <c r="H145" s="230">
        <v>1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41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0.024</v>
      </c>
      <c r="T145" s="237">
        <f>S145*H145</f>
        <v>0.024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131</v>
      </c>
      <c r="AT145" s="238" t="s">
        <v>127</v>
      </c>
      <c r="AU145" s="238" t="s">
        <v>132</v>
      </c>
      <c r="AY145" s="14" t="s">
        <v>124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132</v>
      </c>
      <c r="BK145" s="239">
        <f>ROUND(I145*H145,2)</f>
        <v>0</v>
      </c>
      <c r="BL145" s="14" t="s">
        <v>131</v>
      </c>
      <c r="BM145" s="238" t="s">
        <v>170</v>
      </c>
    </row>
    <row r="146" s="2" customFormat="1" ht="24.15" customHeight="1">
      <c r="A146" s="35"/>
      <c r="B146" s="36"/>
      <c r="C146" s="226" t="s">
        <v>171</v>
      </c>
      <c r="D146" s="226" t="s">
        <v>127</v>
      </c>
      <c r="E146" s="227" t="s">
        <v>172</v>
      </c>
      <c r="F146" s="228" t="s">
        <v>173</v>
      </c>
      <c r="G146" s="229" t="s">
        <v>136</v>
      </c>
      <c r="H146" s="230">
        <v>1.47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41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0.075999999999999998</v>
      </c>
      <c r="T146" s="237">
        <f>S146*H146</f>
        <v>0.11172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131</v>
      </c>
      <c r="AT146" s="238" t="s">
        <v>127</v>
      </c>
      <c r="AU146" s="238" t="s">
        <v>132</v>
      </c>
      <c r="AY146" s="14" t="s">
        <v>124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132</v>
      </c>
      <c r="BK146" s="239">
        <f>ROUND(I146*H146,2)</f>
        <v>0</v>
      </c>
      <c r="BL146" s="14" t="s">
        <v>131</v>
      </c>
      <c r="BM146" s="238" t="s">
        <v>174</v>
      </c>
    </row>
    <row r="147" s="2" customFormat="1" ht="24.15" customHeight="1">
      <c r="A147" s="35"/>
      <c r="B147" s="36"/>
      <c r="C147" s="226" t="s">
        <v>175</v>
      </c>
      <c r="D147" s="226" t="s">
        <v>127</v>
      </c>
      <c r="E147" s="227" t="s">
        <v>176</v>
      </c>
      <c r="F147" s="228" t="s">
        <v>177</v>
      </c>
      <c r="G147" s="229" t="s">
        <v>136</v>
      </c>
      <c r="H147" s="230">
        <v>0.63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41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0.16500000000000001</v>
      </c>
      <c r="T147" s="237">
        <f>S147*H147</f>
        <v>0.10395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131</v>
      </c>
      <c r="AT147" s="238" t="s">
        <v>127</v>
      </c>
      <c r="AU147" s="238" t="s">
        <v>132</v>
      </c>
      <c r="AY147" s="14" t="s">
        <v>124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132</v>
      </c>
      <c r="BK147" s="239">
        <f>ROUND(I147*H147,2)</f>
        <v>0</v>
      </c>
      <c r="BL147" s="14" t="s">
        <v>131</v>
      </c>
      <c r="BM147" s="238" t="s">
        <v>178</v>
      </c>
    </row>
    <row r="148" s="2" customFormat="1" ht="24.15" customHeight="1">
      <c r="A148" s="35"/>
      <c r="B148" s="36"/>
      <c r="C148" s="226" t="s">
        <v>179</v>
      </c>
      <c r="D148" s="226" t="s">
        <v>127</v>
      </c>
      <c r="E148" s="227" t="s">
        <v>180</v>
      </c>
      <c r="F148" s="228" t="s">
        <v>181</v>
      </c>
      <c r="G148" s="229" t="s">
        <v>182</v>
      </c>
      <c r="H148" s="230">
        <v>1.7330000000000001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41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131</v>
      </c>
      <c r="AT148" s="238" t="s">
        <v>127</v>
      </c>
      <c r="AU148" s="238" t="s">
        <v>132</v>
      </c>
      <c r="AY148" s="14" t="s">
        <v>124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132</v>
      </c>
      <c r="BK148" s="239">
        <f>ROUND(I148*H148,2)</f>
        <v>0</v>
      </c>
      <c r="BL148" s="14" t="s">
        <v>131</v>
      </c>
      <c r="BM148" s="238" t="s">
        <v>183</v>
      </c>
    </row>
    <row r="149" s="2" customFormat="1" ht="21.75" customHeight="1">
      <c r="A149" s="35"/>
      <c r="B149" s="36"/>
      <c r="C149" s="226" t="s">
        <v>184</v>
      </c>
      <c r="D149" s="226" t="s">
        <v>127</v>
      </c>
      <c r="E149" s="227" t="s">
        <v>185</v>
      </c>
      <c r="F149" s="228" t="s">
        <v>186</v>
      </c>
      <c r="G149" s="229" t="s">
        <v>182</v>
      </c>
      <c r="H149" s="230">
        <v>1.7330000000000001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41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131</v>
      </c>
      <c r="AT149" s="238" t="s">
        <v>127</v>
      </c>
      <c r="AU149" s="238" t="s">
        <v>132</v>
      </c>
      <c r="AY149" s="14" t="s">
        <v>124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132</v>
      </c>
      <c r="BK149" s="239">
        <f>ROUND(I149*H149,2)</f>
        <v>0</v>
      </c>
      <c r="BL149" s="14" t="s">
        <v>131</v>
      </c>
      <c r="BM149" s="238" t="s">
        <v>187</v>
      </c>
    </row>
    <row r="150" s="2" customFormat="1" ht="24.15" customHeight="1">
      <c r="A150" s="35"/>
      <c r="B150" s="36"/>
      <c r="C150" s="226" t="s">
        <v>188</v>
      </c>
      <c r="D150" s="226" t="s">
        <v>127</v>
      </c>
      <c r="E150" s="227" t="s">
        <v>189</v>
      </c>
      <c r="F150" s="228" t="s">
        <v>190</v>
      </c>
      <c r="G150" s="229" t="s">
        <v>182</v>
      </c>
      <c r="H150" s="230">
        <v>32.927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41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131</v>
      </c>
      <c r="AT150" s="238" t="s">
        <v>127</v>
      </c>
      <c r="AU150" s="238" t="s">
        <v>132</v>
      </c>
      <c r="AY150" s="14" t="s">
        <v>124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132</v>
      </c>
      <c r="BK150" s="239">
        <f>ROUND(I150*H150,2)</f>
        <v>0</v>
      </c>
      <c r="BL150" s="14" t="s">
        <v>131</v>
      </c>
      <c r="BM150" s="238" t="s">
        <v>191</v>
      </c>
    </row>
    <row r="151" s="2" customFormat="1" ht="24.15" customHeight="1">
      <c r="A151" s="35"/>
      <c r="B151" s="36"/>
      <c r="C151" s="226" t="s">
        <v>192</v>
      </c>
      <c r="D151" s="226" t="s">
        <v>127</v>
      </c>
      <c r="E151" s="227" t="s">
        <v>193</v>
      </c>
      <c r="F151" s="228" t="s">
        <v>194</v>
      </c>
      <c r="G151" s="229" t="s">
        <v>182</v>
      </c>
      <c r="H151" s="230">
        <v>1.7330000000000001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41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131</v>
      </c>
      <c r="AT151" s="238" t="s">
        <v>127</v>
      </c>
      <c r="AU151" s="238" t="s">
        <v>132</v>
      </c>
      <c r="AY151" s="14" t="s">
        <v>124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132</v>
      </c>
      <c r="BK151" s="239">
        <f>ROUND(I151*H151,2)</f>
        <v>0</v>
      </c>
      <c r="BL151" s="14" t="s">
        <v>131</v>
      </c>
      <c r="BM151" s="238" t="s">
        <v>195</v>
      </c>
    </row>
    <row r="152" s="12" customFormat="1" ht="22.8" customHeight="1">
      <c r="A152" s="12"/>
      <c r="B152" s="210"/>
      <c r="C152" s="211"/>
      <c r="D152" s="212" t="s">
        <v>74</v>
      </c>
      <c r="E152" s="224" t="s">
        <v>196</v>
      </c>
      <c r="F152" s="224" t="s">
        <v>197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P153</f>
        <v>0</v>
      </c>
      <c r="Q152" s="218"/>
      <c r="R152" s="219">
        <f>R153</f>
        <v>0</v>
      </c>
      <c r="S152" s="218"/>
      <c r="T152" s="22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83</v>
      </c>
      <c r="AT152" s="222" t="s">
        <v>74</v>
      </c>
      <c r="AU152" s="222" t="s">
        <v>83</v>
      </c>
      <c r="AY152" s="221" t="s">
        <v>124</v>
      </c>
      <c r="BK152" s="223">
        <f>BK153</f>
        <v>0</v>
      </c>
    </row>
    <row r="153" s="2" customFormat="1" ht="24.15" customHeight="1">
      <c r="A153" s="35"/>
      <c r="B153" s="36"/>
      <c r="C153" s="226" t="s">
        <v>198</v>
      </c>
      <c r="D153" s="226" t="s">
        <v>127</v>
      </c>
      <c r="E153" s="227" t="s">
        <v>199</v>
      </c>
      <c r="F153" s="228" t="s">
        <v>200</v>
      </c>
      <c r="G153" s="229" t="s">
        <v>182</v>
      </c>
      <c r="H153" s="230">
        <v>1.5680000000000001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41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131</v>
      </c>
      <c r="AT153" s="238" t="s">
        <v>127</v>
      </c>
      <c r="AU153" s="238" t="s">
        <v>132</v>
      </c>
      <c r="AY153" s="14" t="s">
        <v>124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132</v>
      </c>
      <c r="BK153" s="239">
        <f>ROUND(I153*H153,2)</f>
        <v>0</v>
      </c>
      <c r="BL153" s="14" t="s">
        <v>131</v>
      </c>
      <c r="BM153" s="238" t="s">
        <v>201</v>
      </c>
    </row>
    <row r="154" s="12" customFormat="1" ht="25.92" customHeight="1">
      <c r="A154" s="12"/>
      <c r="B154" s="210"/>
      <c r="C154" s="211"/>
      <c r="D154" s="212" t="s">
        <v>74</v>
      </c>
      <c r="E154" s="213" t="s">
        <v>202</v>
      </c>
      <c r="F154" s="213" t="s">
        <v>203</v>
      </c>
      <c r="G154" s="211"/>
      <c r="H154" s="211"/>
      <c r="I154" s="214"/>
      <c r="J154" s="215">
        <f>BK154</f>
        <v>0</v>
      </c>
      <c r="K154" s="211"/>
      <c r="L154" s="216"/>
      <c r="M154" s="217"/>
      <c r="N154" s="218"/>
      <c r="O154" s="218"/>
      <c r="P154" s="219">
        <f>P155+P163+P166+P176+P179+P185+P189</f>
        <v>0</v>
      </c>
      <c r="Q154" s="218"/>
      <c r="R154" s="219">
        <f>R155+R163+R166+R176+R179+R185+R189</f>
        <v>0.29772778</v>
      </c>
      <c r="S154" s="218"/>
      <c r="T154" s="220">
        <f>T155+T163+T166+T176+T179+T185+T189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132</v>
      </c>
      <c r="AT154" s="222" t="s">
        <v>74</v>
      </c>
      <c r="AU154" s="222" t="s">
        <v>75</v>
      </c>
      <c r="AY154" s="221" t="s">
        <v>124</v>
      </c>
      <c r="BK154" s="223">
        <f>BK155+BK163+BK166+BK176+BK179+BK185+BK189</f>
        <v>0</v>
      </c>
    </row>
    <row r="155" s="12" customFormat="1" ht="22.8" customHeight="1">
      <c r="A155" s="12"/>
      <c r="B155" s="210"/>
      <c r="C155" s="211"/>
      <c r="D155" s="212" t="s">
        <v>74</v>
      </c>
      <c r="E155" s="224" t="s">
        <v>204</v>
      </c>
      <c r="F155" s="224" t="s">
        <v>205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SUM(P156:P162)</f>
        <v>0</v>
      </c>
      <c r="Q155" s="218"/>
      <c r="R155" s="219">
        <f>SUM(R156:R162)</f>
        <v>0</v>
      </c>
      <c r="S155" s="218"/>
      <c r="T155" s="220">
        <f>SUM(T156:T162)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83</v>
      </c>
      <c r="AT155" s="222" t="s">
        <v>74</v>
      </c>
      <c r="AU155" s="222" t="s">
        <v>83</v>
      </c>
      <c r="AY155" s="221" t="s">
        <v>124</v>
      </c>
      <c r="BK155" s="223">
        <f>SUM(BK156:BK162)</f>
        <v>0</v>
      </c>
    </row>
    <row r="156" s="2" customFormat="1" ht="24.15" customHeight="1">
      <c r="A156" s="35"/>
      <c r="B156" s="36"/>
      <c r="C156" s="226" t="s">
        <v>206</v>
      </c>
      <c r="D156" s="226" t="s">
        <v>127</v>
      </c>
      <c r="E156" s="227" t="s">
        <v>207</v>
      </c>
      <c r="F156" s="228" t="s">
        <v>208</v>
      </c>
      <c r="G156" s="229" t="s">
        <v>136</v>
      </c>
      <c r="H156" s="230">
        <v>635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41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131</v>
      </c>
      <c r="AT156" s="238" t="s">
        <v>127</v>
      </c>
      <c r="AU156" s="238" t="s">
        <v>132</v>
      </c>
      <c r="AY156" s="14" t="s">
        <v>124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132</v>
      </c>
      <c r="BK156" s="239">
        <f>ROUND(I156*H156,2)</f>
        <v>0</v>
      </c>
      <c r="BL156" s="14" t="s">
        <v>131</v>
      </c>
      <c r="BM156" s="238" t="s">
        <v>132</v>
      </c>
    </row>
    <row r="157" s="2" customFormat="1" ht="16.5" customHeight="1">
      <c r="A157" s="35"/>
      <c r="B157" s="36"/>
      <c r="C157" s="226" t="s">
        <v>209</v>
      </c>
      <c r="D157" s="226" t="s">
        <v>127</v>
      </c>
      <c r="E157" s="227" t="s">
        <v>210</v>
      </c>
      <c r="F157" s="228" t="s">
        <v>211</v>
      </c>
      <c r="G157" s="229" t="s">
        <v>136</v>
      </c>
      <c r="H157" s="230">
        <v>680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41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131</v>
      </c>
      <c r="AT157" s="238" t="s">
        <v>127</v>
      </c>
      <c r="AU157" s="238" t="s">
        <v>132</v>
      </c>
      <c r="AY157" s="14" t="s">
        <v>124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132</v>
      </c>
      <c r="BK157" s="239">
        <f>ROUND(I157*H157,2)</f>
        <v>0</v>
      </c>
      <c r="BL157" s="14" t="s">
        <v>131</v>
      </c>
      <c r="BM157" s="238" t="s">
        <v>131</v>
      </c>
    </row>
    <row r="158" s="2" customFormat="1" ht="24.15" customHeight="1">
      <c r="A158" s="35"/>
      <c r="B158" s="36"/>
      <c r="C158" s="226" t="s">
        <v>212</v>
      </c>
      <c r="D158" s="226" t="s">
        <v>127</v>
      </c>
      <c r="E158" s="227" t="s">
        <v>213</v>
      </c>
      <c r="F158" s="228" t="s">
        <v>214</v>
      </c>
      <c r="G158" s="229" t="s">
        <v>136</v>
      </c>
      <c r="H158" s="230">
        <v>635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41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131</v>
      </c>
      <c r="AT158" s="238" t="s">
        <v>127</v>
      </c>
      <c r="AU158" s="238" t="s">
        <v>132</v>
      </c>
      <c r="AY158" s="14" t="s">
        <v>124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132</v>
      </c>
      <c r="BK158" s="239">
        <f>ROUND(I158*H158,2)</f>
        <v>0</v>
      </c>
      <c r="BL158" s="14" t="s">
        <v>131</v>
      </c>
      <c r="BM158" s="238" t="s">
        <v>138</v>
      </c>
    </row>
    <row r="159" s="2" customFormat="1" ht="16.5" customHeight="1">
      <c r="A159" s="35"/>
      <c r="B159" s="36"/>
      <c r="C159" s="226" t="s">
        <v>215</v>
      </c>
      <c r="D159" s="226" t="s">
        <v>127</v>
      </c>
      <c r="E159" s="227" t="s">
        <v>216</v>
      </c>
      <c r="F159" s="228" t="s">
        <v>217</v>
      </c>
      <c r="G159" s="229" t="s">
        <v>136</v>
      </c>
      <c r="H159" s="230">
        <v>635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41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131</v>
      </c>
      <c r="AT159" s="238" t="s">
        <v>127</v>
      </c>
      <c r="AU159" s="238" t="s">
        <v>132</v>
      </c>
      <c r="AY159" s="14" t="s">
        <v>124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132</v>
      </c>
      <c r="BK159" s="239">
        <f>ROUND(I159*H159,2)</f>
        <v>0</v>
      </c>
      <c r="BL159" s="14" t="s">
        <v>131</v>
      </c>
      <c r="BM159" s="238" t="s">
        <v>160</v>
      </c>
    </row>
    <row r="160" s="2" customFormat="1" ht="16.5" customHeight="1">
      <c r="A160" s="35"/>
      <c r="B160" s="36"/>
      <c r="C160" s="226" t="s">
        <v>218</v>
      </c>
      <c r="D160" s="226" t="s">
        <v>127</v>
      </c>
      <c r="E160" s="227" t="s">
        <v>219</v>
      </c>
      <c r="F160" s="228" t="s">
        <v>220</v>
      </c>
      <c r="G160" s="229" t="s">
        <v>136</v>
      </c>
      <c r="H160" s="230">
        <v>646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41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131</v>
      </c>
      <c r="AT160" s="238" t="s">
        <v>127</v>
      </c>
      <c r="AU160" s="238" t="s">
        <v>132</v>
      </c>
      <c r="AY160" s="14" t="s">
        <v>124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132</v>
      </c>
      <c r="BK160" s="239">
        <f>ROUND(I160*H160,2)</f>
        <v>0</v>
      </c>
      <c r="BL160" s="14" t="s">
        <v>131</v>
      </c>
      <c r="BM160" s="238" t="s">
        <v>167</v>
      </c>
    </row>
    <row r="161" s="2" customFormat="1" ht="16.5" customHeight="1">
      <c r="A161" s="35"/>
      <c r="B161" s="36"/>
      <c r="C161" s="226" t="s">
        <v>7</v>
      </c>
      <c r="D161" s="226" t="s">
        <v>127</v>
      </c>
      <c r="E161" s="227" t="s">
        <v>221</v>
      </c>
      <c r="F161" s="228" t="s">
        <v>222</v>
      </c>
      <c r="G161" s="229" t="s">
        <v>142</v>
      </c>
      <c r="H161" s="230">
        <v>310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41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131</v>
      </c>
      <c r="AT161" s="238" t="s">
        <v>127</v>
      </c>
      <c r="AU161" s="238" t="s">
        <v>132</v>
      </c>
      <c r="AY161" s="14" t="s">
        <v>124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132</v>
      </c>
      <c r="BK161" s="239">
        <f>ROUND(I161*H161,2)</f>
        <v>0</v>
      </c>
      <c r="BL161" s="14" t="s">
        <v>131</v>
      </c>
      <c r="BM161" s="238" t="s">
        <v>175</v>
      </c>
    </row>
    <row r="162" s="2" customFormat="1" ht="16.5" customHeight="1">
      <c r="A162" s="35"/>
      <c r="B162" s="36"/>
      <c r="C162" s="226" t="s">
        <v>223</v>
      </c>
      <c r="D162" s="226" t="s">
        <v>127</v>
      </c>
      <c r="E162" s="227" t="s">
        <v>224</v>
      </c>
      <c r="F162" s="228" t="s">
        <v>225</v>
      </c>
      <c r="G162" s="229" t="s">
        <v>226</v>
      </c>
      <c r="H162" s="230">
        <v>1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41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131</v>
      </c>
      <c r="AT162" s="238" t="s">
        <v>127</v>
      </c>
      <c r="AU162" s="238" t="s">
        <v>132</v>
      </c>
      <c r="AY162" s="14" t="s">
        <v>124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132</v>
      </c>
      <c r="BK162" s="239">
        <f>ROUND(I162*H162,2)</f>
        <v>0</v>
      </c>
      <c r="BL162" s="14" t="s">
        <v>131</v>
      </c>
      <c r="BM162" s="238" t="s">
        <v>192</v>
      </c>
    </row>
    <row r="163" s="12" customFormat="1" ht="22.8" customHeight="1">
      <c r="A163" s="12"/>
      <c r="B163" s="210"/>
      <c r="C163" s="211"/>
      <c r="D163" s="212" t="s">
        <v>74</v>
      </c>
      <c r="E163" s="224" t="s">
        <v>227</v>
      </c>
      <c r="F163" s="224" t="s">
        <v>228</v>
      </c>
      <c r="G163" s="211"/>
      <c r="H163" s="211"/>
      <c r="I163" s="214"/>
      <c r="J163" s="225">
        <f>BK163</f>
        <v>0</v>
      </c>
      <c r="K163" s="211"/>
      <c r="L163" s="216"/>
      <c r="M163" s="217"/>
      <c r="N163" s="218"/>
      <c r="O163" s="218"/>
      <c r="P163" s="219">
        <f>SUM(P164:P165)</f>
        <v>0</v>
      </c>
      <c r="Q163" s="218"/>
      <c r="R163" s="219">
        <f>SUM(R164:R165)</f>
        <v>0</v>
      </c>
      <c r="S163" s="218"/>
      <c r="T163" s="220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1" t="s">
        <v>83</v>
      </c>
      <c r="AT163" s="222" t="s">
        <v>74</v>
      </c>
      <c r="AU163" s="222" t="s">
        <v>83</v>
      </c>
      <c r="AY163" s="221" t="s">
        <v>124</v>
      </c>
      <c r="BK163" s="223">
        <f>SUM(BK164:BK165)</f>
        <v>0</v>
      </c>
    </row>
    <row r="164" s="2" customFormat="1" ht="16.5" customHeight="1">
      <c r="A164" s="35"/>
      <c r="B164" s="36"/>
      <c r="C164" s="226" t="s">
        <v>229</v>
      </c>
      <c r="D164" s="226" t="s">
        <v>127</v>
      </c>
      <c r="E164" s="227" t="s">
        <v>230</v>
      </c>
      <c r="F164" s="228" t="s">
        <v>231</v>
      </c>
      <c r="G164" s="229" t="s">
        <v>136</v>
      </c>
      <c r="H164" s="230">
        <v>215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41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131</v>
      </c>
      <c r="AT164" s="238" t="s">
        <v>127</v>
      </c>
      <c r="AU164" s="238" t="s">
        <v>132</v>
      </c>
      <c r="AY164" s="14" t="s">
        <v>124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132</v>
      </c>
      <c r="BK164" s="239">
        <f>ROUND(I164*H164,2)</f>
        <v>0</v>
      </c>
      <c r="BL164" s="14" t="s">
        <v>131</v>
      </c>
      <c r="BM164" s="238" t="s">
        <v>206</v>
      </c>
    </row>
    <row r="165" s="2" customFormat="1" ht="16.5" customHeight="1">
      <c r="A165" s="35"/>
      <c r="B165" s="36"/>
      <c r="C165" s="226" t="s">
        <v>232</v>
      </c>
      <c r="D165" s="226" t="s">
        <v>127</v>
      </c>
      <c r="E165" s="227" t="s">
        <v>233</v>
      </c>
      <c r="F165" s="228" t="s">
        <v>234</v>
      </c>
      <c r="G165" s="229" t="s">
        <v>136</v>
      </c>
      <c r="H165" s="230">
        <v>215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41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131</v>
      </c>
      <c r="AT165" s="238" t="s">
        <v>127</v>
      </c>
      <c r="AU165" s="238" t="s">
        <v>132</v>
      </c>
      <c r="AY165" s="14" t="s">
        <v>124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132</v>
      </c>
      <c r="BK165" s="239">
        <f>ROUND(I165*H165,2)</f>
        <v>0</v>
      </c>
      <c r="BL165" s="14" t="s">
        <v>131</v>
      </c>
      <c r="BM165" s="238" t="s">
        <v>212</v>
      </c>
    </row>
    <row r="166" s="12" customFormat="1" ht="22.8" customHeight="1">
      <c r="A166" s="12"/>
      <c r="B166" s="210"/>
      <c r="C166" s="211"/>
      <c r="D166" s="212" t="s">
        <v>74</v>
      </c>
      <c r="E166" s="224" t="s">
        <v>235</v>
      </c>
      <c r="F166" s="224" t="s">
        <v>236</v>
      </c>
      <c r="G166" s="211"/>
      <c r="H166" s="211"/>
      <c r="I166" s="214"/>
      <c r="J166" s="225">
        <f>BK166</f>
        <v>0</v>
      </c>
      <c r="K166" s="211"/>
      <c r="L166" s="216"/>
      <c r="M166" s="217"/>
      <c r="N166" s="218"/>
      <c r="O166" s="218"/>
      <c r="P166" s="219">
        <f>SUM(P167:P175)</f>
        <v>0</v>
      </c>
      <c r="Q166" s="218"/>
      <c r="R166" s="219">
        <f>SUM(R167:R175)</f>
        <v>0</v>
      </c>
      <c r="S166" s="218"/>
      <c r="T166" s="220">
        <f>SUM(T167:T175)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1" t="s">
        <v>83</v>
      </c>
      <c r="AT166" s="222" t="s">
        <v>74</v>
      </c>
      <c r="AU166" s="222" t="s">
        <v>83</v>
      </c>
      <c r="AY166" s="221" t="s">
        <v>124</v>
      </c>
      <c r="BK166" s="223">
        <f>SUM(BK167:BK175)</f>
        <v>0</v>
      </c>
    </row>
    <row r="167" s="2" customFormat="1" ht="16.5" customHeight="1">
      <c r="A167" s="35"/>
      <c r="B167" s="36"/>
      <c r="C167" s="226" t="s">
        <v>237</v>
      </c>
      <c r="D167" s="226" t="s">
        <v>127</v>
      </c>
      <c r="E167" s="227" t="s">
        <v>238</v>
      </c>
      <c r="F167" s="228" t="s">
        <v>239</v>
      </c>
      <c r="G167" s="229" t="s">
        <v>130</v>
      </c>
      <c r="H167" s="230">
        <v>5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41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131</v>
      </c>
      <c r="AT167" s="238" t="s">
        <v>127</v>
      </c>
      <c r="AU167" s="238" t="s">
        <v>132</v>
      </c>
      <c r="AY167" s="14" t="s">
        <v>124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132</v>
      </c>
      <c r="BK167" s="239">
        <f>ROUND(I167*H167,2)</f>
        <v>0</v>
      </c>
      <c r="BL167" s="14" t="s">
        <v>131</v>
      </c>
      <c r="BM167" s="238" t="s">
        <v>218</v>
      </c>
    </row>
    <row r="168" s="2" customFormat="1" ht="21.75" customHeight="1">
      <c r="A168" s="35"/>
      <c r="B168" s="36"/>
      <c r="C168" s="226" t="s">
        <v>240</v>
      </c>
      <c r="D168" s="226" t="s">
        <v>127</v>
      </c>
      <c r="E168" s="227" t="s">
        <v>241</v>
      </c>
      <c r="F168" s="228" t="s">
        <v>242</v>
      </c>
      <c r="G168" s="229" t="s">
        <v>130</v>
      </c>
      <c r="H168" s="230">
        <v>2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41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131</v>
      </c>
      <c r="AT168" s="238" t="s">
        <v>127</v>
      </c>
      <c r="AU168" s="238" t="s">
        <v>132</v>
      </c>
      <c r="AY168" s="14" t="s">
        <v>124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132</v>
      </c>
      <c r="BK168" s="239">
        <f>ROUND(I168*H168,2)</f>
        <v>0</v>
      </c>
      <c r="BL168" s="14" t="s">
        <v>131</v>
      </c>
      <c r="BM168" s="238" t="s">
        <v>223</v>
      </c>
    </row>
    <row r="169" s="2" customFormat="1" ht="24.15" customHeight="1">
      <c r="A169" s="35"/>
      <c r="B169" s="36"/>
      <c r="C169" s="226" t="s">
        <v>243</v>
      </c>
      <c r="D169" s="226" t="s">
        <v>127</v>
      </c>
      <c r="E169" s="227" t="s">
        <v>244</v>
      </c>
      <c r="F169" s="228" t="s">
        <v>245</v>
      </c>
      <c r="G169" s="229" t="s">
        <v>130</v>
      </c>
      <c r="H169" s="230">
        <v>4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41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131</v>
      </c>
      <c r="AT169" s="238" t="s">
        <v>127</v>
      </c>
      <c r="AU169" s="238" t="s">
        <v>132</v>
      </c>
      <c r="AY169" s="14" t="s">
        <v>124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132</v>
      </c>
      <c r="BK169" s="239">
        <f>ROUND(I169*H169,2)</f>
        <v>0</v>
      </c>
      <c r="BL169" s="14" t="s">
        <v>131</v>
      </c>
      <c r="BM169" s="238" t="s">
        <v>246</v>
      </c>
    </row>
    <row r="170" s="2" customFormat="1" ht="24.15" customHeight="1">
      <c r="A170" s="35"/>
      <c r="B170" s="36"/>
      <c r="C170" s="226" t="s">
        <v>247</v>
      </c>
      <c r="D170" s="226" t="s">
        <v>127</v>
      </c>
      <c r="E170" s="227" t="s">
        <v>248</v>
      </c>
      <c r="F170" s="228" t="s">
        <v>249</v>
      </c>
      <c r="G170" s="229" t="s">
        <v>130</v>
      </c>
      <c r="H170" s="230">
        <v>4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41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131</v>
      </c>
      <c r="AT170" s="238" t="s">
        <v>127</v>
      </c>
      <c r="AU170" s="238" t="s">
        <v>132</v>
      </c>
      <c r="AY170" s="14" t="s">
        <v>124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132</v>
      </c>
      <c r="BK170" s="239">
        <f>ROUND(I170*H170,2)</f>
        <v>0</v>
      </c>
      <c r="BL170" s="14" t="s">
        <v>131</v>
      </c>
      <c r="BM170" s="238" t="s">
        <v>250</v>
      </c>
    </row>
    <row r="171" s="2" customFormat="1" ht="24.15" customHeight="1">
      <c r="A171" s="35"/>
      <c r="B171" s="36"/>
      <c r="C171" s="226" t="s">
        <v>251</v>
      </c>
      <c r="D171" s="226" t="s">
        <v>127</v>
      </c>
      <c r="E171" s="227" t="s">
        <v>252</v>
      </c>
      <c r="F171" s="228" t="s">
        <v>253</v>
      </c>
      <c r="G171" s="229" t="s">
        <v>130</v>
      </c>
      <c r="H171" s="230">
        <v>4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41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131</v>
      </c>
      <c r="AT171" s="238" t="s">
        <v>127</v>
      </c>
      <c r="AU171" s="238" t="s">
        <v>132</v>
      </c>
      <c r="AY171" s="14" t="s">
        <v>124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132</v>
      </c>
      <c r="BK171" s="239">
        <f>ROUND(I171*H171,2)</f>
        <v>0</v>
      </c>
      <c r="BL171" s="14" t="s">
        <v>131</v>
      </c>
      <c r="BM171" s="238" t="s">
        <v>254</v>
      </c>
    </row>
    <row r="172" s="2" customFormat="1" ht="24.15" customHeight="1">
      <c r="A172" s="35"/>
      <c r="B172" s="36"/>
      <c r="C172" s="226" t="s">
        <v>255</v>
      </c>
      <c r="D172" s="226" t="s">
        <v>127</v>
      </c>
      <c r="E172" s="227" t="s">
        <v>256</v>
      </c>
      <c r="F172" s="228" t="s">
        <v>257</v>
      </c>
      <c r="G172" s="229" t="s">
        <v>130</v>
      </c>
      <c r="H172" s="230">
        <v>4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41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131</v>
      </c>
      <c r="AT172" s="238" t="s">
        <v>127</v>
      </c>
      <c r="AU172" s="238" t="s">
        <v>132</v>
      </c>
      <c r="AY172" s="14" t="s">
        <v>124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132</v>
      </c>
      <c r="BK172" s="239">
        <f>ROUND(I172*H172,2)</f>
        <v>0</v>
      </c>
      <c r="BL172" s="14" t="s">
        <v>131</v>
      </c>
      <c r="BM172" s="238" t="s">
        <v>258</v>
      </c>
    </row>
    <row r="173" s="2" customFormat="1" ht="21.75" customHeight="1">
      <c r="A173" s="35"/>
      <c r="B173" s="36"/>
      <c r="C173" s="226" t="s">
        <v>259</v>
      </c>
      <c r="D173" s="226" t="s">
        <v>127</v>
      </c>
      <c r="E173" s="227" t="s">
        <v>260</v>
      </c>
      <c r="F173" s="228" t="s">
        <v>261</v>
      </c>
      <c r="G173" s="229" t="s">
        <v>130</v>
      </c>
      <c r="H173" s="230">
        <v>4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41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131</v>
      </c>
      <c r="AT173" s="238" t="s">
        <v>127</v>
      </c>
      <c r="AU173" s="238" t="s">
        <v>132</v>
      </c>
      <c r="AY173" s="14" t="s">
        <v>124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132</v>
      </c>
      <c r="BK173" s="239">
        <f>ROUND(I173*H173,2)</f>
        <v>0</v>
      </c>
      <c r="BL173" s="14" t="s">
        <v>131</v>
      </c>
      <c r="BM173" s="238" t="s">
        <v>262</v>
      </c>
    </row>
    <row r="174" s="2" customFormat="1" ht="16.5" customHeight="1">
      <c r="A174" s="35"/>
      <c r="B174" s="36"/>
      <c r="C174" s="226" t="s">
        <v>263</v>
      </c>
      <c r="D174" s="226" t="s">
        <v>127</v>
      </c>
      <c r="E174" s="227" t="s">
        <v>264</v>
      </c>
      <c r="F174" s="228" t="s">
        <v>265</v>
      </c>
      <c r="G174" s="229" t="s">
        <v>130</v>
      </c>
      <c r="H174" s="230">
        <v>4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41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131</v>
      </c>
      <c r="AT174" s="238" t="s">
        <v>127</v>
      </c>
      <c r="AU174" s="238" t="s">
        <v>132</v>
      </c>
      <c r="AY174" s="14" t="s">
        <v>124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132</v>
      </c>
      <c r="BK174" s="239">
        <f>ROUND(I174*H174,2)</f>
        <v>0</v>
      </c>
      <c r="BL174" s="14" t="s">
        <v>131</v>
      </c>
      <c r="BM174" s="238" t="s">
        <v>266</v>
      </c>
    </row>
    <row r="175" s="2" customFormat="1" ht="16.5" customHeight="1">
      <c r="A175" s="35"/>
      <c r="B175" s="36"/>
      <c r="C175" s="226" t="s">
        <v>267</v>
      </c>
      <c r="D175" s="226" t="s">
        <v>127</v>
      </c>
      <c r="E175" s="227" t="s">
        <v>268</v>
      </c>
      <c r="F175" s="228" t="s">
        <v>269</v>
      </c>
      <c r="G175" s="229" t="s">
        <v>130</v>
      </c>
      <c r="H175" s="230">
        <v>4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41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131</v>
      </c>
      <c r="AT175" s="238" t="s">
        <v>127</v>
      </c>
      <c r="AU175" s="238" t="s">
        <v>132</v>
      </c>
      <c r="AY175" s="14" t="s">
        <v>124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132</v>
      </c>
      <c r="BK175" s="239">
        <f>ROUND(I175*H175,2)</f>
        <v>0</v>
      </c>
      <c r="BL175" s="14" t="s">
        <v>131</v>
      </c>
      <c r="BM175" s="238" t="s">
        <v>270</v>
      </c>
    </row>
    <row r="176" s="12" customFormat="1" ht="22.8" customHeight="1">
      <c r="A176" s="12"/>
      <c r="B176" s="210"/>
      <c r="C176" s="211"/>
      <c r="D176" s="212" t="s">
        <v>74</v>
      </c>
      <c r="E176" s="224" t="s">
        <v>271</v>
      </c>
      <c r="F176" s="224" t="s">
        <v>272</v>
      </c>
      <c r="G176" s="211"/>
      <c r="H176" s="211"/>
      <c r="I176" s="214"/>
      <c r="J176" s="225">
        <f>BK176</f>
        <v>0</v>
      </c>
      <c r="K176" s="211"/>
      <c r="L176" s="216"/>
      <c r="M176" s="217"/>
      <c r="N176" s="218"/>
      <c r="O176" s="218"/>
      <c r="P176" s="219">
        <f>SUM(P177:P178)</f>
        <v>0</v>
      </c>
      <c r="Q176" s="218"/>
      <c r="R176" s="219">
        <f>SUM(R177:R178)</f>
        <v>0</v>
      </c>
      <c r="S176" s="218"/>
      <c r="T176" s="220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1" t="s">
        <v>83</v>
      </c>
      <c r="AT176" s="222" t="s">
        <v>74</v>
      </c>
      <c r="AU176" s="222" t="s">
        <v>83</v>
      </c>
      <c r="AY176" s="221" t="s">
        <v>124</v>
      </c>
      <c r="BK176" s="223">
        <f>SUM(BK177:BK178)</f>
        <v>0</v>
      </c>
    </row>
    <row r="177" s="2" customFormat="1" ht="16.5" customHeight="1">
      <c r="A177" s="35"/>
      <c r="B177" s="36"/>
      <c r="C177" s="226" t="s">
        <v>273</v>
      </c>
      <c r="D177" s="226" t="s">
        <v>127</v>
      </c>
      <c r="E177" s="227" t="s">
        <v>274</v>
      </c>
      <c r="F177" s="228" t="s">
        <v>275</v>
      </c>
      <c r="G177" s="229" t="s">
        <v>136</v>
      </c>
      <c r="H177" s="230">
        <v>165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41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131</v>
      </c>
      <c r="AT177" s="238" t="s">
        <v>127</v>
      </c>
      <c r="AU177" s="238" t="s">
        <v>132</v>
      </c>
      <c r="AY177" s="14" t="s">
        <v>124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132</v>
      </c>
      <c r="BK177" s="239">
        <f>ROUND(I177*H177,2)</f>
        <v>0</v>
      </c>
      <c r="BL177" s="14" t="s">
        <v>131</v>
      </c>
      <c r="BM177" s="238" t="s">
        <v>232</v>
      </c>
    </row>
    <row r="178" s="2" customFormat="1" ht="16.5" customHeight="1">
      <c r="A178" s="35"/>
      <c r="B178" s="36"/>
      <c r="C178" s="226" t="s">
        <v>276</v>
      </c>
      <c r="D178" s="226" t="s">
        <v>127</v>
      </c>
      <c r="E178" s="227" t="s">
        <v>277</v>
      </c>
      <c r="F178" s="228" t="s">
        <v>278</v>
      </c>
      <c r="G178" s="229" t="s">
        <v>130</v>
      </c>
      <c r="H178" s="230">
        <v>2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41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131</v>
      </c>
      <c r="AT178" s="238" t="s">
        <v>127</v>
      </c>
      <c r="AU178" s="238" t="s">
        <v>132</v>
      </c>
      <c r="AY178" s="14" t="s">
        <v>124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132</v>
      </c>
      <c r="BK178" s="239">
        <f>ROUND(I178*H178,2)</f>
        <v>0</v>
      </c>
      <c r="BL178" s="14" t="s">
        <v>131</v>
      </c>
      <c r="BM178" s="238" t="s">
        <v>240</v>
      </c>
    </row>
    <row r="179" s="12" customFormat="1" ht="22.8" customHeight="1">
      <c r="A179" s="12"/>
      <c r="B179" s="210"/>
      <c r="C179" s="211"/>
      <c r="D179" s="212" t="s">
        <v>74</v>
      </c>
      <c r="E179" s="224" t="s">
        <v>279</v>
      </c>
      <c r="F179" s="224" t="s">
        <v>280</v>
      </c>
      <c r="G179" s="211"/>
      <c r="H179" s="211"/>
      <c r="I179" s="214"/>
      <c r="J179" s="225">
        <f>BK179</f>
        <v>0</v>
      </c>
      <c r="K179" s="211"/>
      <c r="L179" s="216"/>
      <c r="M179" s="217"/>
      <c r="N179" s="218"/>
      <c r="O179" s="218"/>
      <c r="P179" s="219">
        <f>SUM(P180:P184)</f>
        <v>0</v>
      </c>
      <c r="Q179" s="218"/>
      <c r="R179" s="219">
        <f>SUM(R180:R184)</f>
        <v>0.040369459999999996</v>
      </c>
      <c r="S179" s="218"/>
      <c r="T179" s="220">
        <f>SUM(T180:T184)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1" t="s">
        <v>132</v>
      </c>
      <c r="AT179" s="222" t="s">
        <v>74</v>
      </c>
      <c r="AU179" s="222" t="s">
        <v>83</v>
      </c>
      <c r="AY179" s="221" t="s">
        <v>124</v>
      </c>
      <c r="BK179" s="223">
        <f>SUM(BK180:BK184)</f>
        <v>0</v>
      </c>
    </row>
    <row r="180" s="2" customFormat="1" ht="24.15" customHeight="1">
      <c r="A180" s="35"/>
      <c r="B180" s="36"/>
      <c r="C180" s="226" t="s">
        <v>281</v>
      </c>
      <c r="D180" s="226" t="s">
        <v>127</v>
      </c>
      <c r="E180" s="227" t="s">
        <v>282</v>
      </c>
      <c r="F180" s="228" t="s">
        <v>283</v>
      </c>
      <c r="G180" s="229" t="s">
        <v>130</v>
      </c>
      <c r="H180" s="230">
        <v>1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41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192</v>
      </c>
      <c r="AT180" s="238" t="s">
        <v>127</v>
      </c>
      <c r="AU180" s="238" t="s">
        <v>132</v>
      </c>
      <c r="AY180" s="14" t="s">
        <v>124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132</v>
      </c>
      <c r="BK180" s="239">
        <f>ROUND(I180*H180,2)</f>
        <v>0</v>
      </c>
      <c r="BL180" s="14" t="s">
        <v>192</v>
      </c>
      <c r="BM180" s="238" t="s">
        <v>284</v>
      </c>
    </row>
    <row r="181" s="2" customFormat="1" ht="21.75" customHeight="1">
      <c r="A181" s="35"/>
      <c r="B181" s="36"/>
      <c r="C181" s="240" t="s">
        <v>285</v>
      </c>
      <c r="D181" s="240" t="s">
        <v>286</v>
      </c>
      <c r="E181" s="241" t="s">
        <v>287</v>
      </c>
      <c r="F181" s="242" t="s">
        <v>288</v>
      </c>
      <c r="G181" s="243" t="s">
        <v>130</v>
      </c>
      <c r="H181" s="244">
        <v>1</v>
      </c>
      <c r="I181" s="245"/>
      <c r="J181" s="246">
        <f>ROUND(I181*H181,2)</f>
        <v>0</v>
      </c>
      <c r="K181" s="247"/>
      <c r="L181" s="248"/>
      <c r="M181" s="249" t="s">
        <v>1</v>
      </c>
      <c r="N181" s="250" t="s">
        <v>41</v>
      </c>
      <c r="O181" s="94"/>
      <c r="P181" s="236">
        <f>O181*H181</f>
        <v>0</v>
      </c>
      <c r="Q181" s="236">
        <v>0.025000000000000001</v>
      </c>
      <c r="R181" s="236">
        <f>Q181*H181</f>
        <v>0.025000000000000001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255</v>
      </c>
      <c r="AT181" s="238" t="s">
        <v>286</v>
      </c>
      <c r="AU181" s="238" t="s">
        <v>132</v>
      </c>
      <c r="AY181" s="14" t="s">
        <v>124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132</v>
      </c>
      <c r="BK181" s="239">
        <f>ROUND(I181*H181,2)</f>
        <v>0</v>
      </c>
      <c r="BL181" s="14" t="s">
        <v>192</v>
      </c>
      <c r="BM181" s="238" t="s">
        <v>289</v>
      </c>
    </row>
    <row r="182" s="2" customFormat="1" ht="21.75" customHeight="1">
      <c r="A182" s="35"/>
      <c r="B182" s="36"/>
      <c r="C182" s="226" t="s">
        <v>290</v>
      </c>
      <c r="D182" s="226" t="s">
        <v>127</v>
      </c>
      <c r="E182" s="227" t="s">
        <v>291</v>
      </c>
      <c r="F182" s="228" t="s">
        <v>292</v>
      </c>
      <c r="G182" s="229" t="s">
        <v>130</v>
      </c>
      <c r="H182" s="230">
        <v>1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41</v>
      </c>
      <c r="O182" s="94"/>
      <c r="P182" s="236">
        <f>O182*H182</f>
        <v>0</v>
      </c>
      <c r="Q182" s="236">
        <v>0.00036946</v>
      </c>
      <c r="R182" s="236">
        <f>Q182*H182</f>
        <v>0.00036946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192</v>
      </c>
      <c r="AT182" s="238" t="s">
        <v>127</v>
      </c>
      <c r="AU182" s="238" t="s">
        <v>132</v>
      </c>
      <c r="AY182" s="14" t="s">
        <v>124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132</v>
      </c>
      <c r="BK182" s="239">
        <f>ROUND(I182*H182,2)</f>
        <v>0</v>
      </c>
      <c r="BL182" s="14" t="s">
        <v>192</v>
      </c>
      <c r="BM182" s="238" t="s">
        <v>293</v>
      </c>
    </row>
    <row r="183" s="2" customFormat="1" ht="37.8" customHeight="1">
      <c r="A183" s="35"/>
      <c r="B183" s="36"/>
      <c r="C183" s="240" t="s">
        <v>294</v>
      </c>
      <c r="D183" s="240" t="s">
        <v>286</v>
      </c>
      <c r="E183" s="241" t="s">
        <v>295</v>
      </c>
      <c r="F183" s="242" t="s">
        <v>296</v>
      </c>
      <c r="G183" s="243" t="s">
        <v>130</v>
      </c>
      <c r="H183" s="244">
        <v>1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41</v>
      </c>
      <c r="O183" s="94"/>
      <c r="P183" s="236">
        <f>O183*H183</f>
        <v>0</v>
      </c>
      <c r="Q183" s="236">
        <v>0.014999999999999999</v>
      </c>
      <c r="R183" s="236">
        <f>Q183*H183</f>
        <v>0.014999999999999999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255</v>
      </c>
      <c r="AT183" s="238" t="s">
        <v>286</v>
      </c>
      <c r="AU183" s="238" t="s">
        <v>132</v>
      </c>
      <c r="AY183" s="14" t="s">
        <v>124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132</v>
      </c>
      <c r="BK183" s="239">
        <f>ROUND(I183*H183,2)</f>
        <v>0</v>
      </c>
      <c r="BL183" s="14" t="s">
        <v>192</v>
      </c>
      <c r="BM183" s="238" t="s">
        <v>297</v>
      </c>
    </row>
    <row r="184" s="2" customFormat="1" ht="24.15" customHeight="1">
      <c r="A184" s="35"/>
      <c r="B184" s="36"/>
      <c r="C184" s="226" t="s">
        <v>298</v>
      </c>
      <c r="D184" s="226" t="s">
        <v>127</v>
      </c>
      <c r="E184" s="227" t="s">
        <v>299</v>
      </c>
      <c r="F184" s="228" t="s">
        <v>300</v>
      </c>
      <c r="G184" s="229" t="s">
        <v>301</v>
      </c>
      <c r="H184" s="251"/>
      <c r="I184" s="231"/>
      <c r="J184" s="232">
        <f>ROUND(I184*H184,2)</f>
        <v>0</v>
      </c>
      <c r="K184" s="233"/>
      <c r="L184" s="41"/>
      <c r="M184" s="234" t="s">
        <v>1</v>
      </c>
      <c r="N184" s="235" t="s">
        <v>41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192</v>
      </c>
      <c r="AT184" s="238" t="s">
        <v>127</v>
      </c>
      <c r="AU184" s="238" t="s">
        <v>132</v>
      </c>
      <c r="AY184" s="14" t="s">
        <v>124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132</v>
      </c>
      <c r="BK184" s="239">
        <f>ROUND(I184*H184,2)</f>
        <v>0</v>
      </c>
      <c r="BL184" s="14" t="s">
        <v>192</v>
      </c>
      <c r="BM184" s="238" t="s">
        <v>302</v>
      </c>
    </row>
    <row r="185" s="12" customFormat="1" ht="22.8" customHeight="1">
      <c r="A185" s="12"/>
      <c r="B185" s="210"/>
      <c r="C185" s="211"/>
      <c r="D185" s="212" t="s">
        <v>74</v>
      </c>
      <c r="E185" s="224" t="s">
        <v>303</v>
      </c>
      <c r="F185" s="224" t="s">
        <v>304</v>
      </c>
      <c r="G185" s="211"/>
      <c r="H185" s="211"/>
      <c r="I185" s="214"/>
      <c r="J185" s="225">
        <f>BK185</f>
        <v>0</v>
      </c>
      <c r="K185" s="211"/>
      <c r="L185" s="216"/>
      <c r="M185" s="217"/>
      <c r="N185" s="218"/>
      <c r="O185" s="218"/>
      <c r="P185" s="219">
        <f>SUM(P186:P188)</f>
        <v>0</v>
      </c>
      <c r="Q185" s="218"/>
      <c r="R185" s="219">
        <f>SUM(R186:R188)</f>
        <v>0.25219232000000003</v>
      </c>
      <c r="S185" s="218"/>
      <c r="T185" s="220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1" t="s">
        <v>132</v>
      </c>
      <c r="AT185" s="222" t="s">
        <v>74</v>
      </c>
      <c r="AU185" s="222" t="s">
        <v>83</v>
      </c>
      <c r="AY185" s="221" t="s">
        <v>124</v>
      </c>
      <c r="BK185" s="223">
        <f>SUM(BK186:BK188)</f>
        <v>0</v>
      </c>
    </row>
    <row r="186" s="2" customFormat="1" ht="24.15" customHeight="1">
      <c r="A186" s="35"/>
      <c r="B186" s="36"/>
      <c r="C186" s="226" t="s">
        <v>305</v>
      </c>
      <c r="D186" s="226" t="s">
        <v>127</v>
      </c>
      <c r="E186" s="227" t="s">
        <v>306</v>
      </c>
      <c r="F186" s="228" t="s">
        <v>307</v>
      </c>
      <c r="G186" s="229" t="s">
        <v>136</v>
      </c>
      <c r="H186" s="230">
        <v>15.199999999999999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41</v>
      </c>
      <c r="O186" s="94"/>
      <c r="P186" s="236">
        <f>O186*H186</f>
        <v>0</v>
      </c>
      <c r="Q186" s="236">
        <v>0.00281</v>
      </c>
      <c r="R186" s="236">
        <f>Q186*H186</f>
        <v>0.042712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192</v>
      </c>
      <c r="AT186" s="238" t="s">
        <v>127</v>
      </c>
      <c r="AU186" s="238" t="s">
        <v>132</v>
      </c>
      <c r="AY186" s="14" t="s">
        <v>124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132</v>
      </c>
      <c r="BK186" s="239">
        <f>ROUND(I186*H186,2)</f>
        <v>0</v>
      </c>
      <c r="BL186" s="14" t="s">
        <v>192</v>
      </c>
      <c r="BM186" s="238" t="s">
        <v>308</v>
      </c>
    </row>
    <row r="187" s="2" customFormat="1" ht="16.5" customHeight="1">
      <c r="A187" s="35"/>
      <c r="B187" s="36"/>
      <c r="C187" s="240" t="s">
        <v>309</v>
      </c>
      <c r="D187" s="240" t="s">
        <v>286</v>
      </c>
      <c r="E187" s="241" t="s">
        <v>310</v>
      </c>
      <c r="F187" s="242" t="s">
        <v>311</v>
      </c>
      <c r="G187" s="243" t="s">
        <v>136</v>
      </c>
      <c r="H187" s="244">
        <v>16.263999999999999</v>
      </c>
      <c r="I187" s="245"/>
      <c r="J187" s="246">
        <f>ROUND(I187*H187,2)</f>
        <v>0</v>
      </c>
      <c r="K187" s="247"/>
      <c r="L187" s="248"/>
      <c r="M187" s="249" t="s">
        <v>1</v>
      </c>
      <c r="N187" s="250" t="s">
        <v>41</v>
      </c>
      <c r="O187" s="94"/>
      <c r="P187" s="236">
        <f>O187*H187</f>
        <v>0</v>
      </c>
      <c r="Q187" s="236">
        <v>0.012880000000000001</v>
      </c>
      <c r="R187" s="236">
        <f>Q187*H187</f>
        <v>0.20948032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255</v>
      </c>
      <c r="AT187" s="238" t="s">
        <v>286</v>
      </c>
      <c r="AU187" s="238" t="s">
        <v>132</v>
      </c>
      <c r="AY187" s="14" t="s">
        <v>124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132</v>
      </c>
      <c r="BK187" s="239">
        <f>ROUND(I187*H187,2)</f>
        <v>0</v>
      </c>
      <c r="BL187" s="14" t="s">
        <v>192</v>
      </c>
      <c r="BM187" s="238" t="s">
        <v>312</v>
      </c>
    </row>
    <row r="188" s="2" customFormat="1" ht="24.15" customHeight="1">
      <c r="A188" s="35"/>
      <c r="B188" s="36"/>
      <c r="C188" s="226" t="s">
        <v>313</v>
      </c>
      <c r="D188" s="226" t="s">
        <v>127</v>
      </c>
      <c r="E188" s="227" t="s">
        <v>314</v>
      </c>
      <c r="F188" s="228" t="s">
        <v>315</v>
      </c>
      <c r="G188" s="229" t="s">
        <v>301</v>
      </c>
      <c r="H188" s="251"/>
      <c r="I188" s="231"/>
      <c r="J188" s="232">
        <f>ROUND(I188*H188,2)</f>
        <v>0</v>
      </c>
      <c r="K188" s="233"/>
      <c r="L188" s="41"/>
      <c r="M188" s="234" t="s">
        <v>1</v>
      </c>
      <c r="N188" s="235" t="s">
        <v>41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192</v>
      </c>
      <c r="AT188" s="238" t="s">
        <v>127</v>
      </c>
      <c r="AU188" s="238" t="s">
        <v>132</v>
      </c>
      <c r="AY188" s="14" t="s">
        <v>124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132</v>
      </c>
      <c r="BK188" s="239">
        <f>ROUND(I188*H188,2)</f>
        <v>0</v>
      </c>
      <c r="BL188" s="14" t="s">
        <v>192</v>
      </c>
      <c r="BM188" s="238" t="s">
        <v>316</v>
      </c>
    </row>
    <row r="189" s="12" customFormat="1" ht="22.8" customHeight="1">
      <c r="A189" s="12"/>
      <c r="B189" s="210"/>
      <c r="C189" s="211"/>
      <c r="D189" s="212" t="s">
        <v>74</v>
      </c>
      <c r="E189" s="224" t="s">
        <v>317</v>
      </c>
      <c r="F189" s="224" t="s">
        <v>318</v>
      </c>
      <c r="G189" s="211"/>
      <c r="H189" s="211"/>
      <c r="I189" s="214"/>
      <c r="J189" s="225">
        <f>BK189</f>
        <v>0</v>
      </c>
      <c r="K189" s="211"/>
      <c r="L189" s="216"/>
      <c r="M189" s="217"/>
      <c r="N189" s="218"/>
      <c r="O189" s="218"/>
      <c r="P189" s="219">
        <f>SUM(P190:P191)</f>
        <v>0</v>
      </c>
      <c r="Q189" s="218"/>
      <c r="R189" s="219">
        <f>SUM(R190:R191)</f>
        <v>0.0051659999999999996</v>
      </c>
      <c r="S189" s="218"/>
      <c r="T189" s="220">
        <f>SUM(T190:T191)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1" t="s">
        <v>132</v>
      </c>
      <c r="AT189" s="222" t="s">
        <v>74</v>
      </c>
      <c r="AU189" s="222" t="s">
        <v>83</v>
      </c>
      <c r="AY189" s="221" t="s">
        <v>124</v>
      </c>
      <c r="BK189" s="223">
        <f>SUM(BK190:BK191)</f>
        <v>0</v>
      </c>
    </row>
    <row r="190" s="2" customFormat="1" ht="24.15" customHeight="1">
      <c r="A190" s="35"/>
      <c r="B190" s="36"/>
      <c r="C190" s="226" t="s">
        <v>319</v>
      </c>
      <c r="D190" s="226" t="s">
        <v>127</v>
      </c>
      <c r="E190" s="227" t="s">
        <v>320</v>
      </c>
      <c r="F190" s="228" t="s">
        <v>321</v>
      </c>
      <c r="G190" s="229" t="s">
        <v>136</v>
      </c>
      <c r="H190" s="230">
        <v>12.6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41</v>
      </c>
      <c r="O190" s="94"/>
      <c r="P190" s="236">
        <f>O190*H190</f>
        <v>0</v>
      </c>
      <c r="Q190" s="236">
        <v>0.00012999999999999999</v>
      </c>
      <c r="R190" s="236">
        <f>Q190*H190</f>
        <v>0.0016379999999999999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192</v>
      </c>
      <c r="AT190" s="238" t="s">
        <v>127</v>
      </c>
      <c r="AU190" s="238" t="s">
        <v>132</v>
      </c>
      <c r="AY190" s="14" t="s">
        <v>124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132</v>
      </c>
      <c r="BK190" s="239">
        <f>ROUND(I190*H190,2)</f>
        <v>0</v>
      </c>
      <c r="BL190" s="14" t="s">
        <v>192</v>
      </c>
      <c r="BM190" s="238" t="s">
        <v>322</v>
      </c>
    </row>
    <row r="191" s="2" customFormat="1" ht="33" customHeight="1">
      <c r="A191" s="35"/>
      <c r="B191" s="36"/>
      <c r="C191" s="226" t="s">
        <v>323</v>
      </c>
      <c r="D191" s="226" t="s">
        <v>127</v>
      </c>
      <c r="E191" s="227" t="s">
        <v>324</v>
      </c>
      <c r="F191" s="228" t="s">
        <v>325</v>
      </c>
      <c r="G191" s="229" t="s">
        <v>136</v>
      </c>
      <c r="H191" s="230">
        <v>12.6</v>
      </c>
      <c r="I191" s="231"/>
      <c r="J191" s="232">
        <f>ROUND(I191*H191,2)</f>
        <v>0</v>
      </c>
      <c r="K191" s="233"/>
      <c r="L191" s="41"/>
      <c r="M191" s="234" t="s">
        <v>1</v>
      </c>
      <c r="N191" s="235" t="s">
        <v>41</v>
      </c>
      <c r="O191" s="94"/>
      <c r="P191" s="236">
        <f>O191*H191</f>
        <v>0</v>
      </c>
      <c r="Q191" s="236">
        <v>0.00027999999999999998</v>
      </c>
      <c r="R191" s="236">
        <f>Q191*H191</f>
        <v>0.0035279999999999995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192</v>
      </c>
      <c r="AT191" s="238" t="s">
        <v>127</v>
      </c>
      <c r="AU191" s="238" t="s">
        <v>132</v>
      </c>
      <c r="AY191" s="14" t="s">
        <v>124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132</v>
      </c>
      <c r="BK191" s="239">
        <f>ROUND(I191*H191,2)</f>
        <v>0</v>
      </c>
      <c r="BL191" s="14" t="s">
        <v>192</v>
      </c>
      <c r="BM191" s="238" t="s">
        <v>326</v>
      </c>
    </row>
    <row r="192" s="12" customFormat="1" ht="25.92" customHeight="1">
      <c r="A192" s="12"/>
      <c r="B192" s="210"/>
      <c r="C192" s="211"/>
      <c r="D192" s="212" t="s">
        <v>74</v>
      </c>
      <c r="E192" s="213" t="s">
        <v>286</v>
      </c>
      <c r="F192" s="213" t="s">
        <v>327</v>
      </c>
      <c r="G192" s="211"/>
      <c r="H192" s="211"/>
      <c r="I192" s="214"/>
      <c r="J192" s="215">
        <f>BK192</f>
        <v>0</v>
      </c>
      <c r="K192" s="211"/>
      <c r="L192" s="216"/>
      <c r="M192" s="217"/>
      <c r="N192" s="218"/>
      <c r="O192" s="218"/>
      <c r="P192" s="219">
        <f>P193</f>
        <v>0</v>
      </c>
      <c r="Q192" s="218"/>
      <c r="R192" s="219">
        <f>R193</f>
        <v>0</v>
      </c>
      <c r="S192" s="218"/>
      <c r="T192" s="220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1" t="s">
        <v>125</v>
      </c>
      <c r="AT192" s="222" t="s">
        <v>74</v>
      </c>
      <c r="AU192" s="222" t="s">
        <v>75</v>
      </c>
      <c r="AY192" s="221" t="s">
        <v>124</v>
      </c>
      <c r="BK192" s="223">
        <f>BK193</f>
        <v>0</v>
      </c>
    </row>
    <row r="193" s="12" customFormat="1" ht="22.8" customHeight="1">
      <c r="A193" s="12"/>
      <c r="B193" s="210"/>
      <c r="C193" s="211"/>
      <c r="D193" s="212" t="s">
        <v>74</v>
      </c>
      <c r="E193" s="224" t="s">
        <v>328</v>
      </c>
      <c r="F193" s="224" t="s">
        <v>329</v>
      </c>
      <c r="G193" s="211"/>
      <c r="H193" s="211"/>
      <c r="I193" s="214"/>
      <c r="J193" s="225">
        <f>BK193</f>
        <v>0</v>
      </c>
      <c r="K193" s="211"/>
      <c r="L193" s="216"/>
      <c r="M193" s="217"/>
      <c r="N193" s="218"/>
      <c r="O193" s="218"/>
      <c r="P193" s="219">
        <f>P194</f>
        <v>0</v>
      </c>
      <c r="Q193" s="218"/>
      <c r="R193" s="219">
        <f>R194</f>
        <v>0</v>
      </c>
      <c r="S193" s="218"/>
      <c r="T193" s="220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1" t="s">
        <v>125</v>
      </c>
      <c r="AT193" s="222" t="s">
        <v>74</v>
      </c>
      <c r="AU193" s="222" t="s">
        <v>83</v>
      </c>
      <c r="AY193" s="221" t="s">
        <v>124</v>
      </c>
      <c r="BK193" s="223">
        <f>BK194</f>
        <v>0</v>
      </c>
    </row>
    <row r="194" s="2" customFormat="1" ht="16.5" customHeight="1">
      <c r="A194" s="35"/>
      <c r="B194" s="36"/>
      <c r="C194" s="226" t="s">
        <v>330</v>
      </c>
      <c r="D194" s="226" t="s">
        <v>127</v>
      </c>
      <c r="E194" s="227" t="s">
        <v>331</v>
      </c>
      <c r="F194" s="228" t="s">
        <v>332</v>
      </c>
      <c r="G194" s="229" t="s">
        <v>130</v>
      </c>
      <c r="H194" s="230">
        <v>1</v>
      </c>
      <c r="I194" s="231"/>
      <c r="J194" s="232">
        <f>ROUND(I194*H194,2)</f>
        <v>0</v>
      </c>
      <c r="K194" s="233"/>
      <c r="L194" s="41"/>
      <c r="M194" s="252" t="s">
        <v>1</v>
      </c>
      <c r="N194" s="253" t="s">
        <v>41</v>
      </c>
      <c r="O194" s="254"/>
      <c r="P194" s="255">
        <f>O194*H194</f>
        <v>0</v>
      </c>
      <c r="Q194" s="255">
        <v>0</v>
      </c>
      <c r="R194" s="255">
        <f>Q194*H194</f>
        <v>0</v>
      </c>
      <c r="S194" s="255">
        <v>0</v>
      </c>
      <c r="T194" s="25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333</v>
      </c>
      <c r="AT194" s="238" t="s">
        <v>127</v>
      </c>
      <c r="AU194" s="238" t="s">
        <v>132</v>
      </c>
      <c r="AY194" s="14" t="s">
        <v>124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132</v>
      </c>
      <c r="BK194" s="239">
        <f>ROUND(I194*H194,2)</f>
        <v>0</v>
      </c>
      <c r="BL194" s="14" t="s">
        <v>333</v>
      </c>
      <c r="BM194" s="238" t="s">
        <v>334</v>
      </c>
    </row>
    <row r="195" s="2" customFormat="1" ht="6.96" customHeight="1">
      <c r="A195" s="35"/>
      <c r="B195" s="69"/>
      <c r="C195" s="70"/>
      <c r="D195" s="70"/>
      <c r="E195" s="70"/>
      <c r="F195" s="70"/>
      <c r="G195" s="70"/>
      <c r="H195" s="70"/>
      <c r="I195" s="70"/>
      <c r="J195" s="70"/>
      <c r="K195" s="70"/>
      <c r="L195" s="41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</sheetData>
  <sheetProtection sheet="1" autoFilter="0" formatColumns="0" formatRows="0" objects="1" scenarios="1" spinCount="100000" saltValue="gZgw5aJub7rnWmdYCv2T1NFg4CM+YHpe3YhTSNCxiHDXR/SDCs/ol/oTSJblHkGyUxDEnomebxJ8pfp19j0WFg==" hashValue="byUHII791BSXNwLZXv/duCqBq4NYT6M38cjkSyPRInyFN1ol6EB58ExBE+sitPb2aDr0XKzbEYPLupUeEJTJFQ==" algorithmName="SHA-512" password="CC35"/>
  <autoFilter ref="C130:K194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88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Modernizácia a debarierizácia telocvične ZŠ Alexandra Dubčeka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335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11. 3. 2026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71.25" customHeight="1">
      <c r="A27" s="148"/>
      <c r="B27" s="149"/>
      <c r="C27" s="148"/>
      <c r="D27" s="148"/>
      <c r="E27" s="150" t="s">
        <v>336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ROUND((SUM(BE121:BE159)),  2)</f>
        <v>0</v>
      </c>
      <c r="G33" s="159"/>
      <c r="H33" s="159"/>
      <c r="I33" s="160">
        <v>0.23000000000000001</v>
      </c>
      <c r="J33" s="158">
        <f>ROUND(((SUM(BE121:BE159))*I33),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61">
        <f>ROUND((SUM(BF121:BF159)),  2)</f>
        <v>0</v>
      </c>
      <c r="G34" s="35"/>
      <c r="H34" s="35"/>
      <c r="I34" s="162">
        <v>0.23000000000000001</v>
      </c>
      <c r="J34" s="161">
        <f>ROUND(((SUM(BF121:BF159))*I34),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ROUND((SUM(BG121:BG159)),  2)</f>
        <v>0</v>
      </c>
      <c r="G35" s="35"/>
      <c r="H35" s="35"/>
      <c r="I35" s="162">
        <v>0.23000000000000001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ROUND((SUM(BH121:BH159)),  2)</f>
        <v>0</v>
      </c>
      <c r="G36" s="35"/>
      <c r="H36" s="35"/>
      <c r="I36" s="162">
        <v>0.23000000000000001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ROUND((SUM(BI121:BI159)),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Modernizácia a debarierizácia telocvične ZŠ Alexandra Dubčeka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02 - Zdravotechnika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Bratislava - Karlova Ves</v>
      </c>
      <c r="G89" s="37"/>
      <c r="H89" s="37"/>
      <c r="I89" s="29" t="s">
        <v>21</v>
      </c>
      <c r="J89" s="82" t="str">
        <f>IF(J12="","",J12)</f>
        <v>11. 3. 2026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MBK Karlovka, Bratislava</v>
      </c>
      <c r="G91" s="37"/>
      <c r="H91" s="37"/>
      <c r="I91" s="29" t="s">
        <v>29</v>
      </c>
      <c r="J91" s="33" t="str">
        <f>E21</f>
        <v>Ing. Gábor Csiba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hidden="1" s="9" customFormat="1" ht="24.96" customHeight="1">
      <c r="A97" s="9"/>
      <c r="B97" s="186"/>
      <c r="C97" s="187"/>
      <c r="D97" s="188" t="s">
        <v>337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86"/>
      <c r="C98" s="187"/>
      <c r="D98" s="188" t="s">
        <v>338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86"/>
      <c r="C99" s="187"/>
      <c r="D99" s="188" t="s">
        <v>339</v>
      </c>
      <c r="E99" s="189"/>
      <c r="F99" s="189"/>
      <c r="G99" s="189"/>
      <c r="H99" s="189"/>
      <c r="I99" s="189"/>
      <c r="J99" s="190">
        <f>J130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86"/>
      <c r="C100" s="187"/>
      <c r="D100" s="188" t="s">
        <v>340</v>
      </c>
      <c r="E100" s="189"/>
      <c r="F100" s="189"/>
      <c r="G100" s="189"/>
      <c r="H100" s="189"/>
      <c r="I100" s="189"/>
      <c r="J100" s="190">
        <f>J138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9" customFormat="1" ht="24.96" customHeight="1">
      <c r="A101" s="9"/>
      <c r="B101" s="186"/>
      <c r="C101" s="187"/>
      <c r="D101" s="188" t="s">
        <v>341</v>
      </c>
      <c r="E101" s="189"/>
      <c r="F101" s="189"/>
      <c r="G101" s="189"/>
      <c r="H101" s="189"/>
      <c r="I101" s="189"/>
      <c r="J101" s="190">
        <f>J147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111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81" t="str">
        <f>E7</f>
        <v>Modernizácia a debarierizácia telocvične ZŠ Alexandra Dubčeka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89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9" t="str">
        <f>E9</f>
        <v>02 - Zdravotechnika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>Bratislava - Karlova Ves</v>
      </c>
      <c r="G115" s="37"/>
      <c r="H115" s="37"/>
      <c r="I115" s="29" t="s">
        <v>21</v>
      </c>
      <c r="J115" s="82" t="str">
        <f>IF(J12="","",J12)</f>
        <v>11. 3. 2026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23</v>
      </c>
      <c r="D117" s="37"/>
      <c r="E117" s="37"/>
      <c r="F117" s="24" t="str">
        <f>E15</f>
        <v>MBK Karlovka, Bratislava</v>
      </c>
      <c r="G117" s="37"/>
      <c r="H117" s="37"/>
      <c r="I117" s="29" t="s">
        <v>29</v>
      </c>
      <c r="J117" s="33" t="str">
        <f>E21</f>
        <v>Ing. Gábor Csiba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27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112</v>
      </c>
      <c r="D120" s="201" t="s">
        <v>60</v>
      </c>
      <c r="E120" s="201" t="s">
        <v>56</v>
      </c>
      <c r="F120" s="201" t="s">
        <v>57</v>
      </c>
      <c r="G120" s="201" t="s">
        <v>113</v>
      </c>
      <c r="H120" s="201" t="s">
        <v>114</v>
      </c>
      <c r="I120" s="201" t="s">
        <v>115</v>
      </c>
      <c r="J120" s="202" t="s">
        <v>93</v>
      </c>
      <c r="K120" s="203" t="s">
        <v>116</v>
      </c>
      <c r="L120" s="204"/>
      <c r="M120" s="103" t="s">
        <v>1</v>
      </c>
      <c r="N120" s="104" t="s">
        <v>39</v>
      </c>
      <c r="O120" s="104" t="s">
        <v>117</v>
      </c>
      <c r="P120" s="104" t="s">
        <v>118</v>
      </c>
      <c r="Q120" s="104" t="s">
        <v>119</v>
      </c>
      <c r="R120" s="104" t="s">
        <v>120</v>
      </c>
      <c r="S120" s="104" t="s">
        <v>121</v>
      </c>
      <c r="T120" s="105" t="s">
        <v>122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94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P122+P127+P130+P138+P147</f>
        <v>0</v>
      </c>
      <c r="Q121" s="107"/>
      <c r="R121" s="207">
        <f>R122+R127+R130+R138+R147</f>
        <v>0</v>
      </c>
      <c r="S121" s="107"/>
      <c r="T121" s="208">
        <f>T122+T127+T130+T138+T147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74</v>
      </c>
      <c r="AU121" s="14" t="s">
        <v>95</v>
      </c>
      <c r="BK121" s="209">
        <f>BK122+BK127+BK130+BK138+BK147</f>
        <v>0</v>
      </c>
    </row>
    <row r="122" s="12" customFormat="1" ht="25.92" customHeight="1">
      <c r="A122" s="12"/>
      <c r="B122" s="210"/>
      <c r="C122" s="211"/>
      <c r="D122" s="212" t="s">
        <v>74</v>
      </c>
      <c r="E122" s="213" t="s">
        <v>204</v>
      </c>
      <c r="F122" s="213" t="s">
        <v>342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SUM(P123:P126)</f>
        <v>0</v>
      </c>
      <c r="Q122" s="218"/>
      <c r="R122" s="219">
        <f>SUM(R123:R126)</f>
        <v>0</v>
      </c>
      <c r="S122" s="218"/>
      <c r="T122" s="220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83</v>
      </c>
      <c r="AT122" s="222" t="s">
        <v>74</v>
      </c>
      <c r="AU122" s="222" t="s">
        <v>75</v>
      </c>
      <c r="AY122" s="221" t="s">
        <v>124</v>
      </c>
      <c r="BK122" s="223">
        <f>SUM(BK123:BK126)</f>
        <v>0</v>
      </c>
    </row>
    <row r="123" s="2" customFormat="1" ht="24.15" customHeight="1">
      <c r="A123" s="35"/>
      <c r="B123" s="36"/>
      <c r="C123" s="226" t="s">
        <v>83</v>
      </c>
      <c r="D123" s="226" t="s">
        <v>127</v>
      </c>
      <c r="E123" s="227" t="s">
        <v>244</v>
      </c>
      <c r="F123" s="228" t="s">
        <v>343</v>
      </c>
      <c r="G123" s="229" t="s">
        <v>344</v>
      </c>
      <c r="H123" s="230">
        <v>6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41</v>
      </c>
      <c r="O123" s="94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131</v>
      </c>
      <c r="AT123" s="238" t="s">
        <v>127</v>
      </c>
      <c r="AU123" s="238" t="s">
        <v>83</v>
      </c>
      <c r="AY123" s="14" t="s">
        <v>124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132</v>
      </c>
      <c r="BK123" s="239">
        <f>ROUND(I123*H123,2)</f>
        <v>0</v>
      </c>
      <c r="BL123" s="14" t="s">
        <v>131</v>
      </c>
      <c r="BM123" s="238" t="s">
        <v>132</v>
      </c>
    </row>
    <row r="124" s="2" customFormat="1" ht="16.5" customHeight="1">
      <c r="A124" s="35"/>
      <c r="B124" s="36"/>
      <c r="C124" s="226" t="s">
        <v>132</v>
      </c>
      <c r="D124" s="226" t="s">
        <v>127</v>
      </c>
      <c r="E124" s="227" t="s">
        <v>248</v>
      </c>
      <c r="F124" s="228" t="s">
        <v>345</v>
      </c>
      <c r="G124" s="229" t="s">
        <v>344</v>
      </c>
      <c r="H124" s="230">
        <v>3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41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131</v>
      </c>
      <c r="AT124" s="238" t="s">
        <v>127</v>
      </c>
      <c r="AU124" s="238" t="s">
        <v>83</v>
      </c>
      <c r="AY124" s="14" t="s">
        <v>124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132</v>
      </c>
      <c r="BK124" s="239">
        <f>ROUND(I124*H124,2)</f>
        <v>0</v>
      </c>
      <c r="BL124" s="14" t="s">
        <v>131</v>
      </c>
      <c r="BM124" s="238" t="s">
        <v>131</v>
      </c>
    </row>
    <row r="125" s="2" customFormat="1" ht="16.5" customHeight="1">
      <c r="A125" s="35"/>
      <c r="B125" s="36"/>
      <c r="C125" s="226" t="s">
        <v>125</v>
      </c>
      <c r="D125" s="226" t="s">
        <v>127</v>
      </c>
      <c r="E125" s="227" t="s">
        <v>252</v>
      </c>
      <c r="F125" s="228" t="s">
        <v>346</v>
      </c>
      <c r="G125" s="229" t="s">
        <v>344</v>
      </c>
      <c r="H125" s="230">
        <v>7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41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131</v>
      </c>
      <c r="AT125" s="238" t="s">
        <v>127</v>
      </c>
      <c r="AU125" s="238" t="s">
        <v>83</v>
      </c>
      <c r="AY125" s="14" t="s">
        <v>124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132</v>
      </c>
      <c r="BK125" s="239">
        <f>ROUND(I125*H125,2)</f>
        <v>0</v>
      </c>
      <c r="BL125" s="14" t="s">
        <v>131</v>
      </c>
      <c r="BM125" s="238" t="s">
        <v>138</v>
      </c>
    </row>
    <row r="126" s="2" customFormat="1" ht="16.5" customHeight="1">
      <c r="A126" s="35"/>
      <c r="B126" s="36"/>
      <c r="C126" s="226" t="s">
        <v>131</v>
      </c>
      <c r="D126" s="226" t="s">
        <v>127</v>
      </c>
      <c r="E126" s="227" t="s">
        <v>256</v>
      </c>
      <c r="F126" s="228" t="s">
        <v>347</v>
      </c>
      <c r="G126" s="229" t="s">
        <v>344</v>
      </c>
      <c r="H126" s="230">
        <v>1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41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131</v>
      </c>
      <c r="AT126" s="238" t="s">
        <v>127</v>
      </c>
      <c r="AU126" s="238" t="s">
        <v>83</v>
      </c>
      <c r="AY126" s="14" t="s">
        <v>124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132</v>
      </c>
      <c r="BK126" s="239">
        <f>ROUND(I126*H126,2)</f>
        <v>0</v>
      </c>
      <c r="BL126" s="14" t="s">
        <v>131</v>
      </c>
      <c r="BM126" s="238" t="s">
        <v>160</v>
      </c>
    </row>
    <row r="127" s="12" customFormat="1" ht="25.92" customHeight="1">
      <c r="A127" s="12"/>
      <c r="B127" s="210"/>
      <c r="C127" s="211"/>
      <c r="D127" s="212" t="s">
        <v>74</v>
      </c>
      <c r="E127" s="213" t="s">
        <v>227</v>
      </c>
      <c r="F127" s="213" t="s">
        <v>348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SUM(P128:P129)</f>
        <v>0</v>
      </c>
      <c r="Q127" s="218"/>
      <c r="R127" s="219">
        <f>SUM(R128:R129)</f>
        <v>0</v>
      </c>
      <c r="S127" s="218"/>
      <c r="T127" s="220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74</v>
      </c>
      <c r="AU127" s="222" t="s">
        <v>75</v>
      </c>
      <c r="AY127" s="221" t="s">
        <v>124</v>
      </c>
      <c r="BK127" s="223">
        <f>SUM(BK128:BK129)</f>
        <v>0</v>
      </c>
    </row>
    <row r="128" s="2" customFormat="1" ht="37.8" customHeight="1">
      <c r="A128" s="35"/>
      <c r="B128" s="36"/>
      <c r="C128" s="226" t="s">
        <v>147</v>
      </c>
      <c r="D128" s="226" t="s">
        <v>127</v>
      </c>
      <c r="E128" s="227" t="s">
        <v>260</v>
      </c>
      <c r="F128" s="228" t="s">
        <v>349</v>
      </c>
      <c r="G128" s="229" t="s">
        <v>344</v>
      </c>
      <c r="H128" s="230">
        <v>12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41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131</v>
      </c>
      <c r="AT128" s="238" t="s">
        <v>127</v>
      </c>
      <c r="AU128" s="238" t="s">
        <v>83</v>
      </c>
      <c r="AY128" s="14" t="s">
        <v>124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132</v>
      </c>
      <c r="BK128" s="239">
        <f>ROUND(I128*H128,2)</f>
        <v>0</v>
      </c>
      <c r="BL128" s="14" t="s">
        <v>131</v>
      </c>
      <c r="BM128" s="238" t="s">
        <v>167</v>
      </c>
    </row>
    <row r="129" s="2" customFormat="1" ht="37.8" customHeight="1">
      <c r="A129" s="35"/>
      <c r="B129" s="36"/>
      <c r="C129" s="226" t="s">
        <v>138</v>
      </c>
      <c r="D129" s="226" t="s">
        <v>127</v>
      </c>
      <c r="E129" s="227" t="s">
        <v>264</v>
      </c>
      <c r="F129" s="228" t="s">
        <v>350</v>
      </c>
      <c r="G129" s="229" t="s">
        <v>344</v>
      </c>
      <c r="H129" s="230">
        <v>6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41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131</v>
      </c>
      <c r="AT129" s="238" t="s">
        <v>127</v>
      </c>
      <c r="AU129" s="238" t="s">
        <v>83</v>
      </c>
      <c r="AY129" s="14" t="s">
        <v>124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132</v>
      </c>
      <c r="BK129" s="239">
        <f>ROUND(I129*H129,2)</f>
        <v>0</v>
      </c>
      <c r="BL129" s="14" t="s">
        <v>131</v>
      </c>
      <c r="BM129" s="238" t="s">
        <v>175</v>
      </c>
    </row>
    <row r="130" s="12" customFormat="1" ht="25.92" customHeight="1">
      <c r="A130" s="12"/>
      <c r="B130" s="210"/>
      <c r="C130" s="211"/>
      <c r="D130" s="212" t="s">
        <v>74</v>
      </c>
      <c r="E130" s="213" t="s">
        <v>235</v>
      </c>
      <c r="F130" s="213" t="s">
        <v>351</v>
      </c>
      <c r="G130" s="211"/>
      <c r="H130" s="211"/>
      <c r="I130" s="214"/>
      <c r="J130" s="215">
        <f>BK130</f>
        <v>0</v>
      </c>
      <c r="K130" s="211"/>
      <c r="L130" s="216"/>
      <c r="M130" s="217"/>
      <c r="N130" s="218"/>
      <c r="O130" s="218"/>
      <c r="P130" s="219">
        <f>SUM(P131:P137)</f>
        <v>0</v>
      </c>
      <c r="Q130" s="218"/>
      <c r="R130" s="219">
        <f>SUM(R131:R137)</f>
        <v>0</v>
      </c>
      <c r="S130" s="218"/>
      <c r="T130" s="220">
        <f>SUM(T131:T137)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83</v>
      </c>
      <c r="AT130" s="222" t="s">
        <v>74</v>
      </c>
      <c r="AU130" s="222" t="s">
        <v>75</v>
      </c>
      <c r="AY130" s="221" t="s">
        <v>124</v>
      </c>
      <c r="BK130" s="223">
        <f>SUM(BK131:BK137)</f>
        <v>0</v>
      </c>
    </row>
    <row r="131" s="2" customFormat="1" ht="16.5" customHeight="1">
      <c r="A131" s="35"/>
      <c r="B131" s="36"/>
      <c r="C131" s="226" t="s">
        <v>156</v>
      </c>
      <c r="D131" s="226" t="s">
        <v>127</v>
      </c>
      <c r="E131" s="227" t="s">
        <v>268</v>
      </c>
      <c r="F131" s="228" t="s">
        <v>352</v>
      </c>
      <c r="G131" s="229" t="s">
        <v>130</v>
      </c>
      <c r="H131" s="230">
        <v>13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41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131</v>
      </c>
      <c r="AT131" s="238" t="s">
        <v>127</v>
      </c>
      <c r="AU131" s="238" t="s">
        <v>83</v>
      </c>
      <c r="AY131" s="14" t="s">
        <v>124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132</v>
      </c>
      <c r="BK131" s="239">
        <f>ROUND(I131*H131,2)</f>
        <v>0</v>
      </c>
      <c r="BL131" s="14" t="s">
        <v>131</v>
      </c>
      <c r="BM131" s="238" t="s">
        <v>184</v>
      </c>
    </row>
    <row r="132" s="2" customFormat="1" ht="16.5" customHeight="1">
      <c r="A132" s="35"/>
      <c r="B132" s="36"/>
      <c r="C132" s="226" t="s">
        <v>160</v>
      </c>
      <c r="D132" s="226" t="s">
        <v>127</v>
      </c>
      <c r="E132" s="227" t="s">
        <v>353</v>
      </c>
      <c r="F132" s="228" t="s">
        <v>354</v>
      </c>
      <c r="G132" s="229" t="s">
        <v>130</v>
      </c>
      <c r="H132" s="230">
        <v>3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41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131</v>
      </c>
      <c r="AT132" s="238" t="s">
        <v>127</v>
      </c>
      <c r="AU132" s="238" t="s">
        <v>83</v>
      </c>
      <c r="AY132" s="14" t="s">
        <v>124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132</v>
      </c>
      <c r="BK132" s="239">
        <f>ROUND(I132*H132,2)</f>
        <v>0</v>
      </c>
      <c r="BL132" s="14" t="s">
        <v>131</v>
      </c>
      <c r="BM132" s="238" t="s">
        <v>192</v>
      </c>
    </row>
    <row r="133" s="2" customFormat="1" ht="16.5" customHeight="1">
      <c r="A133" s="35"/>
      <c r="B133" s="36"/>
      <c r="C133" s="226" t="s">
        <v>154</v>
      </c>
      <c r="D133" s="226" t="s">
        <v>127</v>
      </c>
      <c r="E133" s="227" t="s">
        <v>355</v>
      </c>
      <c r="F133" s="228" t="s">
        <v>356</v>
      </c>
      <c r="G133" s="229" t="s">
        <v>130</v>
      </c>
      <c r="H133" s="230">
        <v>1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41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131</v>
      </c>
      <c r="AT133" s="238" t="s">
        <v>127</v>
      </c>
      <c r="AU133" s="238" t="s">
        <v>83</v>
      </c>
      <c r="AY133" s="14" t="s">
        <v>124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132</v>
      </c>
      <c r="BK133" s="239">
        <f>ROUND(I133*H133,2)</f>
        <v>0</v>
      </c>
      <c r="BL133" s="14" t="s">
        <v>131</v>
      </c>
      <c r="BM133" s="238" t="s">
        <v>206</v>
      </c>
    </row>
    <row r="134" s="2" customFormat="1" ht="16.5" customHeight="1">
      <c r="A134" s="35"/>
      <c r="B134" s="36"/>
      <c r="C134" s="226" t="s">
        <v>167</v>
      </c>
      <c r="D134" s="226" t="s">
        <v>127</v>
      </c>
      <c r="E134" s="227" t="s">
        <v>357</v>
      </c>
      <c r="F134" s="228" t="s">
        <v>358</v>
      </c>
      <c r="G134" s="229" t="s">
        <v>130</v>
      </c>
      <c r="H134" s="230">
        <v>1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41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131</v>
      </c>
      <c r="AT134" s="238" t="s">
        <v>127</v>
      </c>
      <c r="AU134" s="238" t="s">
        <v>83</v>
      </c>
      <c r="AY134" s="14" t="s">
        <v>124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132</v>
      </c>
      <c r="BK134" s="239">
        <f>ROUND(I134*H134,2)</f>
        <v>0</v>
      </c>
      <c r="BL134" s="14" t="s">
        <v>131</v>
      </c>
      <c r="BM134" s="238" t="s">
        <v>212</v>
      </c>
    </row>
    <row r="135" s="2" customFormat="1" ht="16.5" customHeight="1">
      <c r="A135" s="35"/>
      <c r="B135" s="36"/>
      <c r="C135" s="226" t="s">
        <v>171</v>
      </c>
      <c r="D135" s="226" t="s">
        <v>127</v>
      </c>
      <c r="E135" s="227" t="s">
        <v>359</v>
      </c>
      <c r="F135" s="228" t="s">
        <v>360</v>
      </c>
      <c r="G135" s="229" t="s">
        <v>130</v>
      </c>
      <c r="H135" s="230">
        <v>1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41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131</v>
      </c>
      <c r="AT135" s="238" t="s">
        <v>127</v>
      </c>
      <c r="AU135" s="238" t="s">
        <v>83</v>
      </c>
      <c r="AY135" s="14" t="s">
        <v>124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132</v>
      </c>
      <c r="BK135" s="239">
        <f>ROUND(I135*H135,2)</f>
        <v>0</v>
      </c>
      <c r="BL135" s="14" t="s">
        <v>131</v>
      </c>
      <c r="BM135" s="238" t="s">
        <v>218</v>
      </c>
    </row>
    <row r="136" s="2" customFormat="1" ht="16.5" customHeight="1">
      <c r="A136" s="35"/>
      <c r="B136" s="36"/>
      <c r="C136" s="226" t="s">
        <v>175</v>
      </c>
      <c r="D136" s="226" t="s">
        <v>127</v>
      </c>
      <c r="E136" s="227" t="s">
        <v>361</v>
      </c>
      <c r="F136" s="228" t="s">
        <v>362</v>
      </c>
      <c r="G136" s="229" t="s">
        <v>130</v>
      </c>
      <c r="H136" s="230">
        <v>1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41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131</v>
      </c>
      <c r="AT136" s="238" t="s">
        <v>127</v>
      </c>
      <c r="AU136" s="238" t="s">
        <v>83</v>
      </c>
      <c r="AY136" s="14" t="s">
        <v>124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132</v>
      </c>
      <c r="BK136" s="239">
        <f>ROUND(I136*H136,2)</f>
        <v>0</v>
      </c>
      <c r="BL136" s="14" t="s">
        <v>131</v>
      </c>
      <c r="BM136" s="238" t="s">
        <v>223</v>
      </c>
    </row>
    <row r="137" s="2" customFormat="1" ht="16.5" customHeight="1">
      <c r="A137" s="35"/>
      <c r="B137" s="36"/>
      <c r="C137" s="226" t="s">
        <v>179</v>
      </c>
      <c r="D137" s="226" t="s">
        <v>127</v>
      </c>
      <c r="E137" s="227" t="s">
        <v>363</v>
      </c>
      <c r="F137" s="228" t="s">
        <v>364</v>
      </c>
      <c r="G137" s="229" t="s">
        <v>130</v>
      </c>
      <c r="H137" s="230">
        <v>1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41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131</v>
      </c>
      <c r="AT137" s="238" t="s">
        <v>127</v>
      </c>
      <c r="AU137" s="238" t="s">
        <v>83</v>
      </c>
      <c r="AY137" s="14" t="s">
        <v>124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132</v>
      </c>
      <c r="BK137" s="239">
        <f>ROUND(I137*H137,2)</f>
        <v>0</v>
      </c>
      <c r="BL137" s="14" t="s">
        <v>131</v>
      </c>
      <c r="BM137" s="238" t="s">
        <v>232</v>
      </c>
    </row>
    <row r="138" s="12" customFormat="1" ht="25.92" customHeight="1">
      <c r="A138" s="12"/>
      <c r="B138" s="210"/>
      <c r="C138" s="211"/>
      <c r="D138" s="212" t="s">
        <v>74</v>
      </c>
      <c r="E138" s="213" t="s">
        <v>271</v>
      </c>
      <c r="F138" s="213" t="s">
        <v>365</v>
      </c>
      <c r="G138" s="211"/>
      <c r="H138" s="211"/>
      <c r="I138" s="214"/>
      <c r="J138" s="215">
        <f>BK138</f>
        <v>0</v>
      </c>
      <c r="K138" s="211"/>
      <c r="L138" s="216"/>
      <c r="M138" s="217"/>
      <c r="N138" s="218"/>
      <c r="O138" s="218"/>
      <c r="P138" s="219">
        <f>SUM(P139:P146)</f>
        <v>0</v>
      </c>
      <c r="Q138" s="218"/>
      <c r="R138" s="219">
        <f>SUM(R139:R146)</f>
        <v>0</v>
      </c>
      <c r="S138" s="218"/>
      <c r="T138" s="220">
        <f>SUM(T139:T146)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83</v>
      </c>
      <c r="AT138" s="222" t="s">
        <v>74</v>
      </c>
      <c r="AU138" s="222" t="s">
        <v>75</v>
      </c>
      <c r="AY138" s="221" t="s">
        <v>124</v>
      </c>
      <c r="BK138" s="223">
        <f>SUM(BK139:BK146)</f>
        <v>0</v>
      </c>
    </row>
    <row r="139" s="2" customFormat="1" ht="16.5" customHeight="1">
      <c r="A139" s="35"/>
      <c r="B139" s="36"/>
      <c r="C139" s="226" t="s">
        <v>184</v>
      </c>
      <c r="D139" s="226" t="s">
        <v>127</v>
      </c>
      <c r="E139" s="227" t="s">
        <v>366</v>
      </c>
      <c r="F139" s="228" t="s">
        <v>367</v>
      </c>
      <c r="G139" s="229" t="s">
        <v>130</v>
      </c>
      <c r="H139" s="230">
        <v>4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41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131</v>
      </c>
      <c r="AT139" s="238" t="s">
        <v>127</v>
      </c>
      <c r="AU139" s="238" t="s">
        <v>83</v>
      </c>
      <c r="AY139" s="14" t="s">
        <v>124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132</v>
      </c>
      <c r="BK139" s="239">
        <f>ROUND(I139*H139,2)</f>
        <v>0</v>
      </c>
      <c r="BL139" s="14" t="s">
        <v>131</v>
      </c>
      <c r="BM139" s="238" t="s">
        <v>240</v>
      </c>
    </row>
    <row r="140" s="2" customFormat="1" ht="62.7" customHeight="1">
      <c r="A140" s="35"/>
      <c r="B140" s="36"/>
      <c r="C140" s="226" t="s">
        <v>188</v>
      </c>
      <c r="D140" s="226" t="s">
        <v>127</v>
      </c>
      <c r="E140" s="227" t="s">
        <v>368</v>
      </c>
      <c r="F140" s="228" t="s">
        <v>369</v>
      </c>
      <c r="G140" s="229" t="s">
        <v>130</v>
      </c>
      <c r="H140" s="230">
        <v>1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41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131</v>
      </c>
      <c r="AT140" s="238" t="s">
        <v>127</v>
      </c>
      <c r="AU140" s="238" t="s">
        <v>83</v>
      </c>
      <c r="AY140" s="14" t="s">
        <v>124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132</v>
      </c>
      <c r="BK140" s="239">
        <f>ROUND(I140*H140,2)</f>
        <v>0</v>
      </c>
      <c r="BL140" s="14" t="s">
        <v>131</v>
      </c>
      <c r="BM140" s="238" t="s">
        <v>247</v>
      </c>
    </row>
    <row r="141" s="2" customFormat="1" ht="49.05" customHeight="1">
      <c r="A141" s="35"/>
      <c r="B141" s="36"/>
      <c r="C141" s="226" t="s">
        <v>192</v>
      </c>
      <c r="D141" s="226" t="s">
        <v>127</v>
      </c>
      <c r="E141" s="227" t="s">
        <v>370</v>
      </c>
      <c r="F141" s="228" t="s">
        <v>371</v>
      </c>
      <c r="G141" s="229" t="s">
        <v>130</v>
      </c>
      <c r="H141" s="230">
        <v>1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41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131</v>
      </c>
      <c r="AT141" s="238" t="s">
        <v>127</v>
      </c>
      <c r="AU141" s="238" t="s">
        <v>83</v>
      </c>
      <c r="AY141" s="14" t="s">
        <v>124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132</v>
      </c>
      <c r="BK141" s="239">
        <f>ROUND(I141*H141,2)</f>
        <v>0</v>
      </c>
      <c r="BL141" s="14" t="s">
        <v>131</v>
      </c>
      <c r="BM141" s="238" t="s">
        <v>255</v>
      </c>
    </row>
    <row r="142" s="2" customFormat="1" ht="76.35" customHeight="1">
      <c r="A142" s="35"/>
      <c r="B142" s="36"/>
      <c r="C142" s="226" t="s">
        <v>198</v>
      </c>
      <c r="D142" s="226" t="s">
        <v>127</v>
      </c>
      <c r="E142" s="227" t="s">
        <v>372</v>
      </c>
      <c r="F142" s="228" t="s">
        <v>373</v>
      </c>
      <c r="G142" s="229" t="s">
        <v>130</v>
      </c>
      <c r="H142" s="230">
        <v>1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41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131</v>
      </c>
      <c r="AT142" s="238" t="s">
        <v>127</v>
      </c>
      <c r="AU142" s="238" t="s">
        <v>83</v>
      </c>
      <c r="AY142" s="14" t="s">
        <v>124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132</v>
      </c>
      <c r="BK142" s="239">
        <f>ROUND(I142*H142,2)</f>
        <v>0</v>
      </c>
      <c r="BL142" s="14" t="s">
        <v>131</v>
      </c>
      <c r="BM142" s="238" t="s">
        <v>263</v>
      </c>
    </row>
    <row r="143" s="2" customFormat="1" ht="21.75" customHeight="1">
      <c r="A143" s="35"/>
      <c r="B143" s="36"/>
      <c r="C143" s="226" t="s">
        <v>206</v>
      </c>
      <c r="D143" s="226" t="s">
        <v>127</v>
      </c>
      <c r="E143" s="227" t="s">
        <v>374</v>
      </c>
      <c r="F143" s="228" t="s">
        <v>375</v>
      </c>
      <c r="G143" s="229" t="s">
        <v>130</v>
      </c>
      <c r="H143" s="230">
        <v>1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41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131</v>
      </c>
      <c r="AT143" s="238" t="s">
        <v>127</v>
      </c>
      <c r="AU143" s="238" t="s">
        <v>83</v>
      </c>
      <c r="AY143" s="14" t="s">
        <v>124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132</v>
      </c>
      <c r="BK143" s="239">
        <f>ROUND(I143*H143,2)</f>
        <v>0</v>
      </c>
      <c r="BL143" s="14" t="s">
        <v>131</v>
      </c>
      <c r="BM143" s="238" t="s">
        <v>273</v>
      </c>
    </row>
    <row r="144" s="2" customFormat="1" ht="24.15" customHeight="1">
      <c r="A144" s="35"/>
      <c r="B144" s="36"/>
      <c r="C144" s="226" t="s">
        <v>209</v>
      </c>
      <c r="D144" s="226" t="s">
        <v>127</v>
      </c>
      <c r="E144" s="227" t="s">
        <v>376</v>
      </c>
      <c r="F144" s="228" t="s">
        <v>377</v>
      </c>
      <c r="G144" s="229" t="s">
        <v>130</v>
      </c>
      <c r="H144" s="230">
        <v>1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41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131</v>
      </c>
      <c r="AT144" s="238" t="s">
        <v>127</v>
      </c>
      <c r="AU144" s="238" t="s">
        <v>83</v>
      </c>
      <c r="AY144" s="14" t="s">
        <v>124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132</v>
      </c>
      <c r="BK144" s="239">
        <f>ROUND(I144*H144,2)</f>
        <v>0</v>
      </c>
      <c r="BL144" s="14" t="s">
        <v>131</v>
      </c>
      <c r="BM144" s="238" t="s">
        <v>281</v>
      </c>
    </row>
    <row r="145" s="2" customFormat="1" ht="16.5" customHeight="1">
      <c r="A145" s="35"/>
      <c r="B145" s="36"/>
      <c r="C145" s="226" t="s">
        <v>212</v>
      </c>
      <c r="D145" s="226" t="s">
        <v>127</v>
      </c>
      <c r="E145" s="227" t="s">
        <v>378</v>
      </c>
      <c r="F145" s="228" t="s">
        <v>379</v>
      </c>
      <c r="G145" s="229" t="s">
        <v>130</v>
      </c>
      <c r="H145" s="230">
        <v>1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41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131</v>
      </c>
      <c r="AT145" s="238" t="s">
        <v>127</v>
      </c>
      <c r="AU145" s="238" t="s">
        <v>83</v>
      </c>
      <c r="AY145" s="14" t="s">
        <v>124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132</v>
      </c>
      <c r="BK145" s="239">
        <f>ROUND(I145*H145,2)</f>
        <v>0</v>
      </c>
      <c r="BL145" s="14" t="s">
        <v>131</v>
      </c>
      <c r="BM145" s="238" t="s">
        <v>290</v>
      </c>
    </row>
    <row r="146" s="2" customFormat="1" ht="16.5" customHeight="1">
      <c r="A146" s="35"/>
      <c r="B146" s="36"/>
      <c r="C146" s="226" t="s">
        <v>215</v>
      </c>
      <c r="D146" s="226" t="s">
        <v>127</v>
      </c>
      <c r="E146" s="227" t="s">
        <v>380</v>
      </c>
      <c r="F146" s="228" t="s">
        <v>381</v>
      </c>
      <c r="G146" s="229" t="s">
        <v>130</v>
      </c>
      <c r="H146" s="230">
        <v>1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41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131</v>
      </c>
      <c r="AT146" s="238" t="s">
        <v>127</v>
      </c>
      <c r="AU146" s="238" t="s">
        <v>83</v>
      </c>
      <c r="AY146" s="14" t="s">
        <v>124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132</v>
      </c>
      <c r="BK146" s="239">
        <f>ROUND(I146*H146,2)</f>
        <v>0</v>
      </c>
      <c r="BL146" s="14" t="s">
        <v>131</v>
      </c>
      <c r="BM146" s="238" t="s">
        <v>298</v>
      </c>
    </row>
    <row r="147" s="12" customFormat="1" ht="25.92" customHeight="1">
      <c r="A147" s="12"/>
      <c r="B147" s="210"/>
      <c r="C147" s="211"/>
      <c r="D147" s="212" t="s">
        <v>74</v>
      </c>
      <c r="E147" s="213" t="s">
        <v>382</v>
      </c>
      <c r="F147" s="213" t="s">
        <v>383</v>
      </c>
      <c r="G147" s="211"/>
      <c r="H147" s="211"/>
      <c r="I147" s="214"/>
      <c r="J147" s="215">
        <f>BK147</f>
        <v>0</v>
      </c>
      <c r="K147" s="211"/>
      <c r="L147" s="216"/>
      <c r="M147" s="217"/>
      <c r="N147" s="218"/>
      <c r="O147" s="218"/>
      <c r="P147" s="219">
        <f>SUM(P148:P159)</f>
        <v>0</v>
      </c>
      <c r="Q147" s="218"/>
      <c r="R147" s="219">
        <f>SUM(R148:R159)</f>
        <v>0</v>
      </c>
      <c r="S147" s="218"/>
      <c r="T147" s="220">
        <f>SUM(T148:T159)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83</v>
      </c>
      <c r="AT147" s="222" t="s">
        <v>74</v>
      </c>
      <c r="AU147" s="222" t="s">
        <v>75</v>
      </c>
      <c r="AY147" s="221" t="s">
        <v>124</v>
      </c>
      <c r="BK147" s="223">
        <f>SUM(BK148:BK159)</f>
        <v>0</v>
      </c>
    </row>
    <row r="148" s="2" customFormat="1" ht="21.75" customHeight="1">
      <c r="A148" s="35"/>
      <c r="B148" s="36"/>
      <c r="C148" s="226" t="s">
        <v>218</v>
      </c>
      <c r="D148" s="226" t="s">
        <v>127</v>
      </c>
      <c r="E148" s="227" t="s">
        <v>384</v>
      </c>
      <c r="F148" s="228" t="s">
        <v>385</v>
      </c>
      <c r="G148" s="229" t="s">
        <v>386</v>
      </c>
      <c r="H148" s="230">
        <v>1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41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131</v>
      </c>
      <c r="AT148" s="238" t="s">
        <v>127</v>
      </c>
      <c r="AU148" s="238" t="s">
        <v>83</v>
      </c>
      <c r="AY148" s="14" t="s">
        <v>124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132</v>
      </c>
      <c r="BK148" s="239">
        <f>ROUND(I148*H148,2)</f>
        <v>0</v>
      </c>
      <c r="BL148" s="14" t="s">
        <v>131</v>
      </c>
      <c r="BM148" s="238" t="s">
        <v>309</v>
      </c>
    </row>
    <row r="149" s="2" customFormat="1" ht="16.5" customHeight="1">
      <c r="A149" s="35"/>
      <c r="B149" s="36"/>
      <c r="C149" s="226" t="s">
        <v>7</v>
      </c>
      <c r="D149" s="226" t="s">
        <v>127</v>
      </c>
      <c r="E149" s="227" t="s">
        <v>387</v>
      </c>
      <c r="F149" s="228" t="s">
        <v>388</v>
      </c>
      <c r="G149" s="229" t="s">
        <v>386</v>
      </c>
      <c r="H149" s="230">
        <v>1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41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131</v>
      </c>
      <c r="AT149" s="238" t="s">
        <v>127</v>
      </c>
      <c r="AU149" s="238" t="s">
        <v>83</v>
      </c>
      <c r="AY149" s="14" t="s">
        <v>124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132</v>
      </c>
      <c r="BK149" s="239">
        <f>ROUND(I149*H149,2)</f>
        <v>0</v>
      </c>
      <c r="BL149" s="14" t="s">
        <v>131</v>
      </c>
      <c r="BM149" s="238" t="s">
        <v>319</v>
      </c>
    </row>
    <row r="150" s="2" customFormat="1" ht="16.5" customHeight="1">
      <c r="A150" s="35"/>
      <c r="B150" s="36"/>
      <c r="C150" s="226" t="s">
        <v>223</v>
      </c>
      <c r="D150" s="226" t="s">
        <v>127</v>
      </c>
      <c r="E150" s="227" t="s">
        <v>389</v>
      </c>
      <c r="F150" s="228" t="s">
        <v>390</v>
      </c>
      <c r="G150" s="229" t="s">
        <v>386</v>
      </c>
      <c r="H150" s="230">
        <v>1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41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131</v>
      </c>
      <c r="AT150" s="238" t="s">
        <v>127</v>
      </c>
      <c r="AU150" s="238" t="s">
        <v>83</v>
      </c>
      <c r="AY150" s="14" t="s">
        <v>124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132</v>
      </c>
      <c r="BK150" s="239">
        <f>ROUND(I150*H150,2)</f>
        <v>0</v>
      </c>
      <c r="BL150" s="14" t="s">
        <v>131</v>
      </c>
      <c r="BM150" s="238" t="s">
        <v>330</v>
      </c>
    </row>
    <row r="151" s="2" customFormat="1" ht="24.15" customHeight="1">
      <c r="A151" s="35"/>
      <c r="B151" s="36"/>
      <c r="C151" s="226" t="s">
        <v>229</v>
      </c>
      <c r="D151" s="226" t="s">
        <v>127</v>
      </c>
      <c r="E151" s="227" t="s">
        <v>391</v>
      </c>
      <c r="F151" s="228" t="s">
        <v>392</v>
      </c>
      <c r="G151" s="229" t="s">
        <v>386</v>
      </c>
      <c r="H151" s="230">
        <v>1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41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131</v>
      </c>
      <c r="AT151" s="238" t="s">
        <v>127</v>
      </c>
      <c r="AU151" s="238" t="s">
        <v>83</v>
      </c>
      <c r="AY151" s="14" t="s">
        <v>124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132</v>
      </c>
      <c r="BK151" s="239">
        <f>ROUND(I151*H151,2)</f>
        <v>0</v>
      </c>
      <c r="BL151" s="14" t="s">
        <v>131</v>
      </c>
      <c r="BM151" s="238" t="s">
        <v>393</v>
      </c>
    </row>
    <row r="152" s="2" customFormat="1" ht="24.15" customHeight="1">
      <c r="A152" s="35"/>
      <c r="B152" s="36"/>
      <c r="C152" s="226" t="s">
        <v>232</v>
      </c>
      <c r="D152" s="226" t="s">
        <v>127</v>
      </c>
      <c r="E152" s="227" t="s">
        <v>394</v>
      </c>
      <c r="F152" s="228" t="s">
        <v>395</v>
      </c>
      <c r="G152" s="229" t="s">
        <v>386</v>
      </c>
      <c r="H152" s="230">
        <v>1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41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131</v>
      </c>
      <c r="AT152" s="238" t="s">
        <v>127</v>
      </c>
      <c r="AU152" s="238" t="s">
        <v>83</v>
      </c>
      <c r="AY152" s="14" t="s">
        <v>124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132</v>
      </c>
      <c r="BK152" s="239">
        <f>ROUND(I152*H152,2)</f>
        <v>0</v>
      </c>
      <c r="BL152" s="14" t="s">
        <v>131</v>
      </c>
      <c r="BM152" s="238" t="s">
        <v>396</v>
      </c>
    </row>
    <row r="153" s="2" customFormat="1" ht="16.5" customHeight="1">
      <c r="A153" s="35"/>
      <c r="B153" s="36"/>
      <c r="C153" s="226" t="s">
        <v>237</v>
      </c>
      <c r="D153" s="226" t="s">
        <v>127</v>
      </c>
      <c r="E153" s="227" t="s">
        <v>397</v>
      </c>
      <c r="F153" s="228" t="s">
        <v>398</v>
      </c>
      <c r="G153" s="229" t="s">
        <v>386</v>
      </c>
      <c r="H153" s="230">
        <v>1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41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131</v>
      </c>
      <c r="AT153" s="238" t="s">
        <v>127</v>
      </c>
      <c r="AU153" s="238" t="s">
        <v>83</v>
      </c>
      <c r="AY153" s="14" t="s">
        <v>124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132</v>
      </c>
      <c r="BK153" s="239">
        <f>ROUND(I153*H153,2)</f>
        <v>0</v>
      </c>
      <c r="BL153" s="14" t="s">
        <v>131</v>
      </c>
      <c r="BM153" s="238" t="s">
        <v>399</v>
      </c>
    </row>
    <row r="154" s="2" customFormat="1" ht="16.5" customHeight="1">
      <c r="A154" s="35"/>
      <c r="B154" s="36"/>
      <c r="C154" s="226" t="s">
        <v>240</v>
      </c>
      <c r="D154" s="226" t="s">
        <v>127</v>
      </c>
      <c r="E154" s="227" t="s">
        <v>400</v>
      </c>
      <c r="F154" s="228" t="s">
        <v>401</v>
      </c>
      <c r="G154" s="229" t="s">
        <v>386</v>
      </c>
      <c r="H154" s="230">
        <v>1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41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131</v>
      </c>
      <c r="AT154" s="238" t="s">
        <v>127</v>
      </c>
      <c r="AU154" s="238" t="s">
        <v>83</v>
      </c>
      <c r="AY154" s="14" t="s">
        <v>124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132</v>
      </c>
      <c r="BK154" s="239">
        <f>ROUND(I154*H154,2)</f>
        <v>0</v>
      </c>
      <c r="BL154" s="14" t="s">
        <v>131</v>
      </c>
      <c r="BM154" s="238" t="s">
        <v>402</v>
      </c>
    </row>
    <row r="155" s="2" customFormat="1" ht="24.15" customHeight="1">
      <c r="A155" s="35"/>
      <c r="B155" s="36"/>
      <c r="C155" s="226" t="s">
        <v>243</v>
      </c>
      <c r="D155" s="226" t="s">
        <v>127</v>
      </c>
      <c r="E155" s="227" t="s">
        <v>403</v>
      </c>
      <c r="F155" s="228" t="s">
        <v>404</v>
      </c>
      <c r="G155" s="229" t="s">
        <v>386</v>
      </c>
      <c r="H155" s="230">
        <v>1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41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131</v>
      </c>
      <c r="AT155" s="238" t="s">
        <v>127</v>
      </c>
      <c r="AU155" s="238" t="s">
        <v>83</v>
      </c>
      <c r="AY155" s="14" t="s">
        <v>124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132</v>
      </c>
      <c r="BK155" s="239">
        <f>ROUND(I155*H155,2)</f>
        <v>0</v>
      </c>
      <c r="BL155" s="14" t="s">
        <v>131</v>
      </c>
      <c r="BM155" s="238" t="s">
        <v>405</v>
      </c>
    </row>
    <row r="156" s="2" customFormat="1" ht="21.75" customHeight="1">
      <c r="A156" s="35"/>
      <c r="B156" s="36"/>
      <c r="C156" s="226" t="s">
        <v>247</v>
      </c>
      <c r="D156" s="226" t="s">
        <v>127</v>
      </c>
      <c r="E156" s="227" t="s">
        <v>406</v>
      </c>
      <c r="F156" s="228" t="s">
        <v>407</v>
      </c>
      <c r="G156" s="229" t="s">
        <v>386</v>
      </c>
      <c r="H156" s="230">
        <v>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41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131</v>
      </c>
      <c r="AT156" s="238" t="s">
        <v>127</v>
      </c>
      <c r="AU156" s="238" t="s">
        <v>83</v>
      </c>
      <c r="AY156" s="14" t="s">
        <v>124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132</v>
      </c>
      <c r="BK156" s="239">
        <f>ROUND(I156*H156,2)</f>
        <v>0</v>
      </c>
      <c r="BL156" s="14" t="s">
        <v>131</v>
      </c>
      <c r="BM156" s="238" t="s">
        <v>408</v>
      </c>
    </row>
    <row r="157" s="2" customFormat="1" ht="16.5" customHeight="1">
      <c r="A157" s="35"/>
      <c r="B157" s="36"/>
      <c r="C157" s="226" t="s">
        <v>251</v>
      </c>
      <c r="D157" s="226" t="s">
        <v>127</v>
      </c>
      <c r="E157" s="227" t="s">
        <v>409</v>
      </c>
      <c r="F157" s="228" t="s">
        <v>410</v>
      </c>
      <c r="G157" s="229" t="s">
        <v>386</v>
      </c>
      <c r="H157" s="230">
        <v>1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41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131</v>
      </c>
      <c r="AT157" s="238" t="s">
        <v>127</v>
      </c>
      <c r="AU157" s="238" t="s">
        <v>83</v>
      </c>
      <c r="AY157" s="14" t="s">
        <v>124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132</v>
      </c>
      <c r="BK157" s="239">
        <f>ROUND(I157*H157,2)</f>
        <v>0</v>
      </c>
      <c r="BL157" s="14" t="s">
        <v>131</v>
      </c>
      <c r="BM157" s="238" t="s">
        <v>411</v>
      </c>
    </row>
    <row r="158" s="2" customFormat="1" ht="16.5" customHeight="1">
      <c r="A158" s="35"/>
      <c r="B158" s="36"/>
      <c r="C158" s="226" t="s">
        <v>255</v>
      </c>
      <c r="D158" s="226" t="s">
        <v>127</v>
      </c>
      <c r="E158" s="227" t="s">
        <v>412</v>
      </c>
      <c r="F158" s="228" t="s">
        <v>413</v>
      </c>
      <c r="G158" s="229" t="s">
        <v>386</v>
      </c>
      <c r="H158" s="230">
        <v>1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41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131</v>
      </c>
      <c r="AT158" s="238" t="s">
        <v>127</v>
      </c>
      <c r="AU158" s="238" t="s">
        <v>83</v>
      </c>
      <c r="AY158" s="14" t="s">
        <v>124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132</v>
      </c>
      <c r="BK158" s="239">
        <f>ROUND(I158*H158,2)</f>
        <v>0</v>
      </c>
      <c r="BL158" s="14" t="s">
        <v>131</v>
      </c>
      <c r="BM158" s="238" t="s">
        <v>333</v>
      </c>
    </row>
    <row r="159" s="2" customFormat="1" ht="16.5" customHeight="1">
      <c r="A159" s="35"/>
      <c r="B159" s="36"/>
      <c r="C159" s="226" t="s">
        <v>259</v>
      </c>
      <c r="D159" s="226" t="s">
        <v>127</v>
      </c>
      <c r="E159" s="227" t="s">
        <v>414</v>
      </c>
      <c r="F159" s="228" t="s">
        <v>415</v>
      </c>
      <c r="G159" s="229" t="s">
        <v>386</v>
      </c>
      <c r="H159" s="230">
        <v>1</v>
      </c>
      <c r="I159" s="231"/>
      <c r="J159" s="232">
        <f>ROUND(I159*H159,2)</f>
        <v>0</v>
      </c>
      <c r="K159" s="233"/>
      <c r="L159" s="41"/>
      <c r="M159" s="252" t="s">
        <v>1</v>
      </c>
      <c r="N159" s="253" t="s">
        <v>41</v>
      </c>
      <c r="O159" s="254"/>
      <c r="P159" s="255">
        <f>O159*H159</f>
        <v>0</v>
      </c>
      <c r="Q159" s="255">
        <v>0</v>
      </c>
      <c r="R159" s="255">
        <f>Q159*H159</f>
        <v>0</v>
      </c>
      <c r="S159" s="255">
        <v>0</v>
      </c>
      <c r="T159" s="25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131</v>
      </c>
      <c r="AT159" s="238" t="s">
        <v>127</v>
      </c>
      <c r="AU159" s="238" t="s">
        <v>83</v>
      </c>
      <c r="AY159" s="14" t="s">
        <v>124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132</v>
      </c>
      <c r="BK159" s="239">
        <f>ROUND(I159*H159,2)</f>
        <v>0</v>
      </c>
      <c r="BL159" s="14" t="s">
        <v>131</v>
      </c>
      <c r="BM159" s="238" t="s">
        <v>416</v>
      </c>
    </row>
    <row r="160" s="2" customFormat="1" ht="6.96" customHeight="1">
      <c r="A160" s="35"/>
      <c r="B160" s="69"/>
      <c r="C160" s="70"/>
      <c r="D160" s="70"/>
      <c r="E160" s="70"/>
      <c r="F160" s="70"/>
      <c r="G160" s="70"/>
      <c r="H160" s="70"/>
      <c r="I160" s="70"/>
      <c r="J160" s="70"/>
      <c r="K160" s="70"/>
      <c r="L160" s="41"/>
      <c r="M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</sheetData>
  <sheetProtection sheet="1" autoFilter="0" formatColumns="0" formatRows="0" objects="1" scenarios="1" spinCount="100000" saltValue="CRqe09Wt8qyGmPjo4SOmNfCO0ig8+ZiCSQHeu0JkMkL/1vqlnQQ0Y5ZRsjqH+dH+hXKJ52uQz0j7CnqI7Klj+g==" hashValue="C02QOAFF6727TYPOY2DDwFnGScNZBVNxRLMpfHMQcfYcHZIKLdl98VAaAch928p3lbSUM5ZEmiE29Hp3xLp02A==" algorithmName="SHA-512" password="CC35"/>
  <autoFilter ref="C120:K15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Alexandra Pelikán</dc:creator>
  <cp:lastModifiedBy>Alexandra Pelikán</cp:lastModifiedBy>
  <dcterms:created xsi:type="dcterms:W3CDTF">2026-03-12T06:04:15Z</dcterms:created>
  <dcterms:modified xsi:type="dcterms:W3CDTF">2026-03-12T06:04:17Z</dcterms:modified>
</cp:coreProperties>
</file>